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640" activeTab="0"/>
  </bookViews>
  <sheets>
    <sheet name="Документ (1)" sheetId="1" r:id="rId1"/>
  </sheets>
  <definedNames>
    <definedName name="acct">#REF!</definedName>
    <definedName name="acct_code">#REF!</definedName>
    <definedName name="amort">#REF!</definedName>
    <definedName name="balans">#REF!</definedName>
    <definedName name="CHIEF_F_OUR">#REF!</definedName>
    <definedName name="chief_OUR">#REF!</definedName>
    <definedName name="CHIEF_POST_OUR">#REF!</definedName>
    <definedName name="comment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in">#REF!</definedName>
    <definedName name="dDateW1">#REF!</definedName>
    <definedName name="dep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F_OUR">#REF!</definedName>
    <definedName name="GLBUH_OUR">#REF!</definedName>
    <definedName name="GLBUH_POST_OUR">#REF!</definedName>
    <definedName name="GroupOrder">#REF!</definedName>
    <definedName name="HEAD">#REF!</definedName>
    <definedName name="inv">#REF!</definedName>
    <definedName name="inv_code">#REF!</definedName>
    <definedName name="inv_name">#REF!</definedName>
    <definedName name="KADR_OUR">#REF!</definedName>
    <definedName name="KASSIR_OUR">#REF!</definedName>
    <definedName name="KASSIR_POST_OUR">#REF!</definedName>
    <definedName name="last_sum">#REF!</definedName>
    <definedName name="location">#REF!</definedName>
    <definedName name="LONGNAME_OUR">#REF!</definedName>
    <definedName name="NASTR_PRN_DEP_NAME">#REF!</definedName>
    <definedName name="nCheck1">#REF!</definedName>
    <definedName name="OKPO_OUR">#REF!</definedName>
    <definedName name="OKVED">#REF!</definedName>
    <definedName name="OKVED1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qty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short_desc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USER_SUBDIV">#REF!</definedName>
    <definedName name="_xlnm.Print_Titles" localSheetId="0">'Документ (1)'!$5:$6</definedName>
    <definedName name="_xlnm.Print_Area" localSheetId="0">'Документ (1)'!$A$1:$O$128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<sst xmlns="http://schemas.openxmlformats.org/spreadsheetml/2006/main" count="422" uniqueCount="259">
  <si>
    <t>Субсчет</t>
  </si>
  <si>
    <t>Наименование</t>
  </si>
  <si>
    <t>Инв.№</t>
  </si>
  <si>
    <t>Администрация Красногорского сельского поселения  Котельничского района Кировской области</t>
  </si>
  <si>
    <t>1010100000000001</t>
  </si>
  <si>
    <t>Жилые помещения     дом  №1 ул. Советская</t>
  </si>
  <si>
    <t>с. Красногорье</t>
  </si>
  <si>
    <t>833,2 м2:</t>
  </si>
  <si>
    <t>1010100000000002</t>
  </si>
  <si>
    <t>Жилые помещения дом ул. Советская 2</t>
  </si>
  <si>
    <t>1010100000000003</t>
  </si>
  <si>
    <t>Жилые помещения дом ул.Новая -3</t>
  </si>
  <si>
    <t>868м 2:</t>
  </si>
  <si>
    <t>1010100000000004</t>
  </si>
  <si>
    <t>Жилые помещения дом ул. Новая -5</t>
  </si>
  <si>
    <t>с. Красногорье  ул. Новая -5</t>
  </si>
  <si>
    <t>1010100000000005</t>
  </si>
  <si>
    <t>Жилые помещения дом  ул. Советская -11</t>
  </si>
  <si>
    <t>с. Краногорье  ул. Советская 11</t>
  </si>
  <si>
    <t>1010100000000006</t>
  </si>
  <si>
    <t>Жилые помещения дом ветеранов</t>
  </si>
  <si>
    <t>с. Красногорье  ул. Школьная 21</t>
  </si>
  <si>
    <t>1010200000000002</t>
  </si>
  <si>
    <t>Нежилые помещения     Здание котельной</t>
  </si>
  <si>
    <t>с. Красногорье ул. Школьная  12а</t>
  </si>
  <si>
    <t>1010200000000004</t>
  </si>
  <si>
    <t>Нежилые помещения  здание дома досуга</t>
  </si>
  <si>
    <t>с. Красногорье  ул. Советская 12</t>
  </si>
  <si>
    <t>1010200000000006</t>
  </si>
  <si>
    <t>Нежилые помещения здание  администрации</t>
  </si>
  <si>
    <t>с. Красногорье  ул.  Школьная 1</t>
  </si>
  <si>
    <t>1010300000000001</t>
  </si>
  <si>
    <t>Сооружения блок  аэротенков   и отстойников</t>
  </si>
  <si>
    <t>1010300000000002</t>
  </si>
  <si>
    <t>Сооружения трубопровод  с колодцами чугунными</t>
  </si>
  <si>
    <t>м:</t>
  </si>
  <si>
    <t>1010300000000003</t>
  </si>
  <si>
    <t>Сооружения водопровод  чугунный</t>
  </si>
  <si>
    <t>1010300000000004</t>
  </si>
  <si>
    <t>Сооружения  трубопроводы асбестоцементные</t>
  </si>
  <si>
    <t>1010300000000005</t>
  </si>
  <si>
    <t>Сооружения  водонапорная башня</t>
  </si>
  <si>
    <t>1010300000000006</t>
  </si>
  <si>
    <t>Сооружения  теплотрасса</t>
  </si>
  <si>
    <t>1010300000000007</t>
  </si>
  <si>
    <t>1010300000000008</t>
  </si>
  <si>
    <t>Сооружения  иловые  площадки</t>
  </si>
  <si>
    <t>1010300000000009</t>
  </si>
  <si>
    <t>С.Красногорье</t>
  </si>
  <si>
    <t>1010300000000010</t>
  </si>
  <si>
    <t>101030000024</t>
  </si>
  <si>
    <t>Сооружения   ёмкость для  воды</t>
  </si>
  <si>
    <t>котельная  с.Красногорье</t>
  </si>
  <si>
    <t>101030000025</t>
  </si>
  <si>
    <t>Сооружения  установка химводоочистки</t>
  </si>
  <si>
    <t>котельная</t>
  </si>
  <si>
    <t>3,2 кг:</t>
  </si>
  <si>
    <t>101040000016</t>
  </si>
  <si>
    <t>Машины и оборудование   насос АДВ -35</t>
  </si>
  <si>
    <t>мощность 0,37к Вт  ток а1,6:</t>
  </si>
  <si>
    <t>101040000017</t>
  </si>
  <si>
    <t>Машины и оборудование  насос АДВ -35</t>
  </si>
  <si>
    <t>мощность 0,37 к Вт   ток .А 1,6:</t>
  </si>
  <si>
    <t>101040000018</t>
  </si>
  <si>
    <t>Машины и оборудование  счётчик  3ф  50/100</t>
  </si>
  <si>
    <t>САЧ -И 678  №035685605:</t>
  </si>
  <si>
    <t>101040000019</t>
  </si>
  <si>
    <t>Машины и оборудование  пила  угловая шлифовальная</t>
  </si>
  <si>
    <t>котельная с. Красногорье</t>
  </si>
  <si>
    <t>101040000020</t>
  </si>
  <si>
    <t>Машины и оборудование  Дымосос ДН-9</t>
  </si>
  <si>
    <t>Котельная с Красногорье</t>
  </si>
  <si>
    <t>101040000021</t>
  </si>
  <si>
    <t>Машины и оборудование котёл 14 секционный</t>
  </si>
  <si>
    <t>котельная  с. Красногорье</t>
  </si>
  <si>
    <t>101040000022</t>
  </si>
  <si>
    <t>Машины и оборудование котёл</t>
  </si>
  <si>
    <t>101040000023</t>
  </si>
  <si>
    <t>Машины и оборудование  насос КМ-100-80-160/2</t>
  </si>
  <si>
    <t>101040000026</t>
  </si>
  <si>
    <t>Машины и оборудование  компьютер</t>
  </si>
  <si>
    <t>с. Красногорье    Администрация   Красногорского с/п</t>
  </si>
  <si>
    <t>101040000029</t>
  </si>
  <si>
    <t>Машины и оборудование    глубинный  насос</t>
  </si>
  <si>
    <t>101040000034</t>
  </si>
  <si>
    <t xml:space="preserve"> машины и оборудование  счётчик</t>
  </si>
  <si>
    <t>ул. Советская д.2кв.2</t>
  </si>
  <si>
    <t>муниципальная</t>
  </si>
  <si>
    <t>ул. Советская д.2кв11</t>
  </si>
  <si>
    <t>ул. Советская д.2кв17</t>
  </si>
  <si>
    <t>итого муниципальные</t>
  </si>
  <si>
    <t>ул. Новая д3кв3</t>
  </si>
  <si>
    <t>ул. Новая д3кв.4</t>
  </si>
  <si>
    <t>ул. Новая д3кв.12</t>
  </si>
  <si>
    <t>ул. Новая д.5 кв.18</t>
  </si>
  <si>
    <t>муниципальное</t>
  </si>
  <si>
    <t>11 квартир  муниципальное</t>
  </si>
  <si>
    <t>итого муниципальное имущ жил фонда</t>
  </si>
  <si>
    <t xml:space="preserve"> машины и оборудование  сварочный аппарат</t>
  </si>
  <si>
    <t xml:space="preserve"> машины и оборудование  глубинный насос</t>
  </si>
  <si>
    <t xml:space="preserve"> с. Красногорье</t>
  </si>
  <si>
    <t>101040000004</t>
  </si>
  <si>
    <t>1010400000034</t>
  </si>
  <si>
    <t>1010400000029</t>
  </si>
  <si>
    <t>уличное освещение</t>
  </si>
  <si>
    <t>с. Краногорье ул. Новая 3</t>
  </si>
  <si>
    <t>1.108.51</t>
  </si>
  <si>
    <t>1.101.12</t>
  </si>
  <si>
    <t>1.101.34</t>
  </si>
  <si>
    <t>1010400000011</t>
  </si>
  <si>
    <t xml:space="preserve"> машины и оборудование  ак. Система "Сокол"</t>
  </si>
  <si>
    <t>1010400000015</t>
  </si>
  <si>
    <t xml:space="preserve"> машины и оборудование  световой прожектор</t>
  </si>
  <si>
    <t>1010400000039</t>
  </si>
  <si>
    <t xml:space="preserve"> машины и оборудование  телевизор </t>
  </si>
  <si>
    <t>1010400000040</t>
  </si>
  <si>
    <t xml:space="preserve"> машины и оборудование  компьютер</t>
  </si>
  <si>
    <t>1010400000001</t>
  </si>
  <si>
    <t xml:space="preserve"> машины и оборудование  факс-телефон</t>
  </si>
  <si>
    <t>1010400000042</t>
  </si>
  <si>
    <t xml:space="preserve"> машины и оборудование  принтер </t>
  </si>
  <si>
    <t>10104000005</t>
  </si>
  <si>
    <t xml:space="preserve"> машины и оборудование  пожарная сигнализация</t>
  </si>
  <si>
    <t>10105000000001</t>
  </si>
  <si>
    <t xml:space="preserve"> машины и оборудование  трактор МТЗ-80</t>
  </si>
  <si>
    <t>ИТОГО</t>
  </si>
  <si>
    <t>1.104.34</t>
  </si>
  <si>
    <t xml:space="preserve"> машины и оборудование  мусорные контейнеры 3шт </t>
  </si>
  <si>
    <t>10134000002</t>
  </si>
  <si>
    <t>Сооружения  теплотрасса (новая)</t>
  </si>
  <si>
    <t>Нежилые помещения здание  бани</t>
  </si>
  <si>
    <t>дороги автомобильные</t>
  </si>
  <si>
    <t>на территории сельского поселения</t>
  </si>
  <si>
    <t xml:space="preserve"> машины и оборудование  мотокоса</t>
  </si>
  <si>
    <t>1.108.52</t>
  </si>
  <si>
    <t>c.Красногорье ул. Школьная</t>
  </si>
  <si>
    <t>Сооружения скважина  №1</t>
  </si>
  <si>
    <t>д. Кощеевы</t>
  </si>
  <si>
    <t>дом досуга</t>
  </si>
  <si>
    <t>администрация</t>
  </si>
  <si>
    <t>территория сельского поселенияя</t>
  </si>
  <si>
    <t>администраия</t>
  </si>
  <si>
    <t xml:space="preserve">Раздел 1 Недвижимое имущество </t>
  </si>
  <si>
    <t>Раздел 2, Движимое имущество</t>
  </si>
  <si>
    <t>наименование</t>
  </si>
  <si>
    <t>балансоваястоимость</t>
  </si>
  <si>
    <t>амортизация</t>
  </si>
  <si>
    <t>дата возникн. И прекп права собств</t>
  </si>
  <si>
    <t>реквизиты документов оснований возникновения права</t>
  </si>
  <si>
    <t xml:space="preserve">сведения о правообладателе </t>
  </si>
  <si>
    <t>сведения об установлении в отношении имущества ограниченийс указанием основания и даты возникновения и прекращения</t>
  </si>
  <si>
    <t>Администрация Красногорского сельского поселения</t>
  </si>
  <si>
    <t>Раздел 3.Муниципальные унитарные предприятия, муниципальные учреждения,хозяйственные общества,товарищества,акции,доли(вклады) в уставном (складочном)капитале которые принадлежат муниципальному образованию,иных юридических лицах, в которых муниципальное образование является учредителем.</t>
  </si>
  <si>
    <t>наименование, организационно- првовая форма юридического лица</t>
  </si>
  <si>
    <t>адрес(местонахождение(</t>
  </si>
  <si>
    <t>основной государственный регистрационный номер и дата государственной регистрации</t>
  </si>
  <si>
    <t>реквизиты- документа- основания создания юридического лица</t>
  </si>
  <si>
    <t>размер уставного фонда</t>
  </si>
  <si>
    <t>размер доли,принадлежащей муниципальному образованию в уставном капитале в процентах</t>
  </si>
  <si>
    <t>данные о балансовой стоимости основных фондов</t>
  </si>
  <si>
    <t>данные об остаточной стоимости основных фондов</t>
  </si>
  <si>
    <t>среднесписочная численность работников</t>
  </si>
  <si>
    <t>адрес( местонахождение)</t>
  </si>
  <si>
    <t>кадастровый номер муниципального имущества</t>
  </si>
  <si>
    <t>площадь,протяжённосить и иные параметры</t>
  </si>
  <si>
    <t>сведения о балансовой стоимости</t>
  </si>
  <si>
    <t>сведения о начисленной амортизации</t>
  </si>
  <si>
    <t>сведения об остаточной стоимости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</si>
  <si>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</si>
  <si>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</si>
  <si>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реквизиты документов- оснований возникновения права собственности</t>
  </si>
  <si>
    <t>сведения о правообладателе имущества</t>
  </si>
  <si>
    <t>сведения об установленных в отношении имущества ограничений с указанием даты их возникновения и прекращения</t>
  </si>
  <si>
    <t xml:space="preserve">территория сельского поселения ул. Солнечная </t>
  </si>
  <si>
    <t xml:space="preserve"> машины и оборудование  детская площадка</t>
  </si>
  <si>
    <t>Сооружения  дымовая труба</t>
  </si>
  <si>
    <t>1,101,13</t>
  </si>
  <si>
    <t>Сооружения  автобусная остановка</t>
  </si>
  <si>
    <t xml:space="preserve">с. Красногорье </t>
  </si>
  <si>
    <t>1.101.13</t>
  </si>
  <si>
    <t>с. Красногорье ул. Солнечная</t>
  </si>
  <si>
    <t>Сооружения детская площадка</t>
  </si>
  <si>
    <t>101</t>
  </si>
  <si>
    <t>муниципальное имущество</t>
  </si>
  <si>
    <t>итого нежилой фонд</t>
  </si>
  <si>
    <t>Итого нежилой фонд</t>
  </si>
  <si>
    <t>Сооружения водопровол чугунный</t>
  </si>
  <si>
    <t>1982г</t>
  </si>
  <si>
    <t>1982г.</t>
  </si>
  <si>
    <t>1977г</t>
  </si>
  <si>
    <t>2005г</t>
  </si>
  <si>
    <t>2004г.</t>
  </si>
  <si>
    <t>2017г.</t>
  </si>
  <si>
    <t>2001г.</t>
  </si>
  <si>
    <t>1979г</t>
  </si>
  <si>
    <t>Сооружения водонапорная башня</t>
  </si>
  <si>
    <t>1998г</t>
  </si>
  <si>
    <t>Итого</t>
  </si>
  <si>
    <t>1.108.00</t>
  </si>
  <si>
    <t>ИТОГО движимое имущество казны</t>
  </si>
  <si>
    <t>1.101.00</t>
  </si>
  <si>
    <t>с. Красногорье ул Советская 2</t>
  </si>
  <si>
    <t>Администрация Красногорского с/п</t>
  </si>
  <si>
    <t>библиотечный фонд</t>
  </si>
  <si>
    <t>1.101.37</t>
  </si>
  <si>
    <t>2420,00</t>
  </si>
  <si>
    <t>1</t>
  </si>
  <si>
    <t>2</t>
  </si>
  <si>
    <t>13</t>
  </si>
  <si>
    <t>16</t>
  </si>
  <si>
    <t>5</t>
  </si>
  <si>
    <t>6</t>
  </si>
  <si>
    <t>3</t>
  </si>
  <si>
    <t>4</t>
  </si>
  <si>
    <t>7</t>
  </si>
  <si>
    <t>8</t>
  </si>
  <si>
    <t>9</t>
  </si>
  <si>
    <t>10</t>
  </si>
  <si>
    <t>11</t>
  </si>
  <si>
    <t>12</t>
  </si>
  <si>
    <t>14</t>
  </si>
  <si>
    <t>0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</si>
  <si>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</si>
  <si>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</si>
  <si>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</si>
  <si>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</si>
  <si>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</si>
  <si>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</si>
  <si>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</si>
  <si>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</si>
  <si>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</si>
  <si>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</si>
  <si>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</si>
  <si>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</si>
  <si>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</si>
  <si>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</si>
  <si>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 30 1.108.52</t>
  </si>
  <si>
    <t>31</t>
  </si>
  <si>
    <t>32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</si>
  <si>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</si>
  <si>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</si>
  <si>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</si>
  <si>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</si>
  <si>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</si>
  <si>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</si>
  <si>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</si>
  <si>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</si>
  <si>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</si>
  <si>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</si>
  <si>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</si>
  <si>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</si>
  <si>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</si>
  <si>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</si>
  <si>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</si>
  <si>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</si>
  <si>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1966г.</t>
  </si>
  <si>
    <t xml:space="preserve"> Сооружения Разведочно-эксплуатационная скважина №1870</t>
  </si>
  <si>
    <t xml:space="preserve"> Сооружения Разведочно-эксплуатационная скважина №4451</t>
  </si>
  <si>
    <t>РЕЕСТР муниципального ИМУЩЕСТВА Администрации Красногорского сельского поселения по состоянию на 01.01.2022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</si>
</sst>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4"/>
      <name val="Arial Cyr"/>
      <family val="0"/>
    </font>
    <font>
      <sz val="12"/>
      <color indexed="14"/>
      <name val="Arial Cyr"/>
      <family val="0"/>
    </font>
    <font>
      <b/>
      <sz val="12"/>
      <color indexed="17"/>
      <name val="Arial Cyr"/>
      <family val="0"/>
    </font>
    <font>
      <sz val="12"/>
      <color indexed="17"/>
      <name val="Arial Cyr"/>
      <family val="0"/>
    </font>
    <font>
      <b/>
      <sz val="12"/>
      <color indexed="14"/>
      <name val="Arial Cyr"/>
      <family val="0"/>
    </font>
    <font>
      <sz val="8"/>
      <color indexed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0"/>
    </font>
    <font>
      <b/>
      <sz val="14"/>
      <color indexed="17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2"/>
      <color indexed="15"/>
      <name val="Arial Cyr"/>
      <family val="0"/>
    </font>
    <font>
      <sz val="8"/>
      <color indexed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1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2" fontId="3" fillId="0" borderId="12" xfId="0" applyNumberFormat="1" applyFont="1" applyBorder="1" applyAlignment="1">
      <alignment horizontal="right" shrinkToFit="1"/>
    </xf>
    <xf numFmtId="49" fontId="3" fillId="0" borderId="12" xfId="0" applyNumberFormat="1" applyFont="1" applyBorder="1" applyAlignment="1">
      <alignment horizontal="right" shrinkToFit="1"/>
    </xf>
    <xf numFmtId="172" fontId="4" fillId="0" borderId="12" xfId="0" applyNumberFormat="1" applyFont="1" applyBorder="1" applyAlignment="1">
      <alignment horizontal="right" shrinkToFi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2" xfId="0" applyFont="1" applyBorder="1" applyAlignment="1">
      <alignment wrapText="1"/>
    </xf>
    <xf numFmtId="172" fontId="6" fillId="0" borderId="12" xfId="0" applyNumberFormat="1" applyFont="1" applyBorder="1" applyAlignment="1">
      <alignment horizontal="right" shrinkToFit="1"/>
    </xf>
    <xf numFmtId="0" fontId="7" fillId="0" borderId="12" xfId="0" applyFont="1" applyBorder="1" applyAlignment="1">
      <alignment wrapText="1"/>
    </xf>
    <xf numFmtId="49" fontId="3" fillId="0" borderId="10" xfId="0" applyNumberFormat="1" applyFont="1" applyBorder="1" applyAlignment="1">
      <alignment horizontal="right" shrinkToFit="1"/>
    </xf>
    <xf numFmtId="49" fontId="3" fillId="0" borderId="11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172" fontId="3" fillId="0" borderId="15" xfId="0" applyNumberFormat="1" applyFont="1" applyBorder="1" applyAlignment="1">
      <alignment horizontal="center" shrinkToFit="1"/>
    </xf>
    <xf numFmtId="172" fontId="3" fillId="0" borderId="16" xfId="0" applyNumberFormat="1" applyFont="1" applyBorder="1" applyAlignment="1">
      <alignment horizontal="center" shrinkToFit="1"/>
    </xf>
    <xf numFmtId="172" fontId="3" fillId="0" borderId="12" xfId="0" applyNumberFormat="1" applyFont="1" applyBorder="1" applyAlignment="1">
      <alignment horizontal="center" vertical="center" wrapText="1" shrinkToFit="1"/>
    </xf>
    <xf numFmtId="172" fontId="3" fillId="0" borderId="12" xfId="0" applyNumberFormat="1" applyFont="1" applyBorder="1" applyAlignment="1">
      <alignment horizontal="center" wrapText="1" shrinkToFit="1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72" fontId="10" fillId="0" borderId="12" xfId="0" applyNumberFormat="1" applyFont="1" applyBorder="1" applyAlignment="1">
      <alignment horizontal="right" shrinkToFit="1"/>
    </xf>
    <xf numFmtId="172" fontId="3" fillId="0" borderId="12" xfId="0" applyNumberFormat="1" applyFont="1" applyBorder="1" applyAlignment="1">
      <alignment wrapText="1"/>
    </xf>
    <xf numFmtId="172" fontId="11" fillId="0" borderId="12" xfId="0" applyNumberFormat="1" applyFont="1" applyBorder="1" applyAlignment="1">
      <alignment horizontal="right" shrinkToFit="1"/>
    </xf>
    <xf numFmtId="172" fontId="12" fillId="0" borderId="12" xfId="0" applyNumberFormat="1" applyFont="1" applyBorder="1" applyAlignment="1">
      <alignment horizontal="right" shrinkToFit="1"/>
    </xf>
    <xf numFmtId="172" fontId="13" fillId="0" borderId="12" xfId="0" applyNumberFormat="1" applyFont="1" applyBorder="1" applyAlignment="1">
      <alignment horizontal="right" shrinkToFit="1"/>
    </xf>
    <xf numFmtId="49" fontId="6" fillId="0" borderId="12" xfId="0" applyNumberFormat="1" applyFont="1" applyBorder="1" applyAlignment="1">
      <alignment horizontal="right" shrinkToFit="1"/>
    </xf>
    <xf numFmtId="172" fontId="7" fillId="0" borderId="12" xfId="0" applyNumberFormat="1" applyFont="1" applyBorder="1" applyAlignment="1">
      <alignment horizontal="right" shrinkToFit="1"/>
    </xf>
    <xf numFmtId="0" fontId="14" fillId="0" borderId="12" xfId="0" applyFont="1" applyBorder="1" applyAlignment="1">
      <alignment wrapText="1"/>
    </xf>
    <xf numFmtId="172" fontId="15" fillId="0" borderId="12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wrapText="1"/>
    </xf>
    <xf numFmtId="49" fontId="17" fillId="0" borderId="12" xfId="0" applyNumberFormat="1" applyFont="1" applyBorder="1" applyAlignment="1">
      <alignment horizontal="right" shrinkToFit="1"/>
    </xf>
    <xf numFmtId="0" fontId="17" fillId="0" borderId="12" xfId="0" applyFont="1" applyBorder="1" applyAlignment="1">
      <alignment wrapText="1"/>
    </xf>
    <xf numFmtId="172" fontId="17" fillId="0" borderId="12" xfId="0" applyNumberFormat="1" applyFont="1" applyBorder="1" applyAlignment="1">
      <alignment horizontal="right" shrinkToFit="1"/>
    </xf>
    <xf numFmtId="172" fontId="6" fillId="0" borderId="12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right" shrinkToFit="1"/>
    </xf>
    <xf numFmtId="49" fontId="9" fillId="0" borderId="12" xfId="0" applyNumberFormat="1" applyFont="1" applyBorder="1" applyAlignment="1">
      <alignment horizontal="right" shrinkToFit="1"/>
    </xf>
    <xf numFmtId="0" fontId="9" fillId="0" borderId="12" xfId="0" applyFont="1" applyBorder="1" applyAlignment="1">
      <alignment wrapText="1"/>
    </xf>
    <xf numFmtId="172" fontId="9" fillId="0" borderId="12" xfId="0" applyNumberFormat="1" applyFont="1" applyBorder="1" applyAlignment="1">
      <alignment horizontal="right" shrinkToFit="1"/>
    </xf>
    <xf numFmtId="172" fontId="18" fillId="0" borderId="12" xfId="0" applyNumberFormat="1" applyFont="1" applyBorder="1" applyAlignment="1">
      <alignment horizontal="right" shrinkToFit="1"/>
    </xf>
    <xf numFmtId="172" fontId="19" fillId="0" borderId="12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right" shrinkToFit="1"/>
    </xf>
    <xf numFmtId="172" fontId="9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center" vertical="center" wrapText="1" shrinkToFit="1"/>
    </xf>
    <xf numFmtId="49" fontId="3" fillId="0" borderId="12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0" fontId="22" fillId="0" borderId="0" xfId="0" applyFont="1" applyAlignment="1">
      <alignment vertical="center" wrapText="1"/>
    </xf>
    <xf numFmtId="49" fontId="23" fillId="0" borderId="12" xfId="0" applyNumberFormat="1" applyFont="1" applyBorder="1" applyAlignment="1">
      <alignment horizontal="right" shrinkToFit="1"/>
    </xf>
    <xf numFmtId="0" fontId="23" fillId="0" borderId="12" xfId="0" applyFont="1" applyBorder="1" applyAlignment="1">
      <alignment wrapText="1"/>
    </xf>
    <xf numFmtId="172" fontId="23" fillId="0" borderId="12" xfId="0" applyNumberFormat="1" applyFont="1" applyBorder="1" applyAlignment="1">
      <alignment horizontal="right" shrinkToFit="1"/>
    </xf>
    <xf numFmtId="0" fontId="24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2" fontId="9" fillId="0" borderId="15" xfId="0" applyNumberFormat="1" applyFont="1" applyBorder="1" applyAlignment="1">
      <alignment horizontal="center" shrinkToFit="1"/>
    </xf>
    <xf numFmtId="172" fontId="9" fillId="0" borderId="16" xfId="0" applyNumberFormat="1" applyFont="1" applyBorder="1" applyAlignment="1">
      <alignment horizontal="center" shrinkToFi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P141"/>
  <sheetViews>
    <sheetView showZeros="0" tabSelected="1" view="pageBreakPreview" zoomScale="60" zoomScalePageLayoutView="0" workbookViewId="0" topLeftCell="A1">
      <selection activeCell="A3" sqref="A3:K3"/>
    </sheetView>
  </sheetViews>
  <sheetFormatPr defaultColWidth="9.00390625" defaultRowHeight="12.75"/>
  <cols>
    <col min="1" max="1" width="12.375" style="0" customWidth="1"/>
    <col min="2" max="2" width="14.25390625" style="0" hidden="1" customWidth="1"/>
    <col min="3" max="3" width="21.375" style="0" customWidth="1"/>
    <col min="4" max="4" width="15.625" style="0" customWidth="1"/>
    <col min="5" max="5" width="17.00390625" style="0" customWidth="1"/>
    <col min="6" max="6" width="15.00390625" style="0" customWidth="1"/>
    <col min="7" max="7" width="18.00390625" style="0" customWidth="1"/>
    <col min="8" max="8" width="19.00390625" style="0" customWidth="1"/>
    <col min="9" max="9" width="19.25390625" style="0" customWidth="1"/>
    <col min="10" max="10" width="21.875" style="0" customWidth="1"/>
    <col min="11" max="11" width="14.25390625" style="0" customWidth="1"/>
    <col min="12" max="13" width="18.75390625" style="0" customWidth="1"/>
    <col min="14" max="14" width="16.875" style="0" customWidth="1"/>
    <col min="15" max="15" width="18.75390625" style="0" customWidth="1"/>
    <col min="16" max="16" width="15.75390625" style="0" customWidth="1"/>
  </cols>
  <sheetData>
    <row r="1" spans="1:15" ht="1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18">
      <c r="A3" s="70" t="s">
        <v>258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"/>
      <c r="M3" s="1"/>
      <c r="N3" s="1"/>
      <c r="O3" s="1"/>
    </row>
    <row r="4" spans="1:15" ht="45" customHeight="1">
      <c r="A4" s="76" t="s">
        <v>142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6" s="4" customFormat="1" ht="28.5" customHeight="1">
      <c r="A5" s="77" t="s">
        <v>0</v>
      </c>
      <c r="B5" s="10" t="s">
        <v>2</v>
      </c>
      <c r="C5" s="68" t="s">
        <v>1</v>
      </c>
      <c r="D5" s="68" t="s">
        <v>162</v>
      </c>
      <c r="E5" s="68" t="s">
        <v>163</v>
      </c>
      <c r="F5" s="68" t="s">
        <v>164</v>
      </c>
      <c r="G5" s="68"/>
      <c r="H5" s="68" t="s">
        <v>165</v>
      </c>
      <c r="I5" s="68" t="s">
        <v>166</v>
      </c>
      <c r="J5" s="68" t="s">
        <v>167</v>
      </c>
      <c r="K5" s="68" t="s">
        <v>168</v>
      </c>
      <c r="L5" s="68" t="s">
        <v>169</v>
      </c>
      <c r="M5" s="68" t="s">
        <v>170</v>
      </c>
      <c r="N5" s="68" t="s">
        <v>171</v>
      </c>
      <c r="O5" s="68" t="s">
        <v>172</v>
      </c>
      <c r="P5" s="5"/>
    </row>
    <row r="6" spans="1:16" s="4" customFormat="1" ht="89.25" customHeight="1">
      <c r="A6" s="78"/>
      <c r="B6" s="11"/>
      <c r="C6" s="69"/>
      <c r="D6" s="69"/>
      <c r="E6" s="69"/>
      <c r="F6" s="79"/>
      <c r="G6" s="79"/>
      <c r="H6" s="69"/>
      <c r="I6" s="69"/>
      <c r="J6" s="69"/>
      <c r="K6" s="69"/>
      <c r="L6" s="69"/>
      <c r="M6" s="69"/>
      <c r="N6" s="69"/>
      <c r="O6" s="69"/>
      <c r="P6" s="6"/>
    </row>
    <row r="7" spans="1:16" ht="63" hidden="1">
      <c r="A7" s="12" t="s">
        <v>106</v>
      </c>
      <c r="B7" s="12" t="s">
        <v>4</v>
      </c>
      <c r="C7" s="13" t="s">
        <v>5</v>
      </c>
      <c r="D7" s="14" t="s">
        <v>6</v>
      </c>
      <c r="E7" s="14"/>
      <c r="F7" s="14"/>
      <c r="G7" s="7" t="s">
        <v>7</v>
      </c>
      <c r="H7" s="15"/>
      <c r="I7" s="15">
        <v>0.0018</v>
      </c>
      <c r="J7" s="15"/>
      <c r="K7" s="14"/>
      <c r="L7" s="8"/>
      <c r="M7" s="8"/>
      <c r="N7" s="8"/>
      <c r="O7" s="8"/>
      <c r="P7" s="8"/>
    </row>
    <row r="8" spans="1:16" ht="60.75">
      <c r="A8" s="12" t="s">
        <v>221</v>
      </c>
      <c r="B8" s="12" t="s">
        <v>8</v>
      </c>
      <c r="C8" s="13" t="s">
        <v>9</v>
      </c>
      <c r="D8" s="14" t="s">
        <v>201</v>
      </c>
      <c r="E8" s="14"/>
      <c r="F8" s="7" t="s">
        <v>7</v>
      </c>
      <c r="G8" s="15"/>
      <c r="H8" s="15"/>
      <c r="I8" s="15">
        <f aca="true" t="shared" si="0" ref="I8:I20">(H8*18%)/100%</f>
        <v>0</v>
      </c>
      <c r="J8" s="15"/>
      <c r="K8" s="14"/>
      <c r="L8" s="7"/>
      <c r="M8" s="7"/>
      <c r="N8" s="7"/>
      <c r="O8" s="7"/>
      <c r="P8" s="8">
        <v>29587</v>
      </c>
    </row>
    <row r="9" spans="1:16" ht="93" customHeight="1">
      <c r="A9" s="16" t="s">
        <v>206</v>
      </c>
      <c r="B9" s="16"/>
      <c r="C9" s="14" t="s">
        <v>86</v>
      </c>
      <c r="D9" s="14"/>
      <c r="E9" s="14"/>
      <c r="F9" s="14" t="s">
        <v>87</v>
      </c>
      <c r="G9" s="17">
        <v>32</v>
      </c>
      <c r="H9" s="17">
        <v>118515.97</v>
      </c>
      <c r="I9" s="17">
        <f t="shared" si="0"/>
        <v>21332.8746</v>
      </c>
      <c r="J9" s="17">
        <f aca="true" t="shared" si="1" ref="J9:J28">H9-I9</f>
        <v>97183.0954</v>
      </c>
      <c r="K9" s="14"/>
      <c r="L9" s="7"/>
      <c r="M9" s="7"/>
      <c r="N9" s="14" t="s">
        <v>202</v>
      </c>
      <c r="O9" s="7"/>
      <c r="P9" s="8"/>
    </row>
    <row r="10" spans="1:16" ht="89.25" customHeight="1">
      <c r="A10" s="16" t="s">
        <v>207</v>
      </c>
      <c r="B10" s="16"/>
      <c r="C10" s="14" t="s">
        <v>88</v>
      </c>
      <c r="D10" s="14"/>
      <c r="E10" s="14"/>
      <c r="F10" s="14" t="s">
        <v>87</v>
      </c>
      <c r="G10" s="17">
        <v>32.3</v>
      </c>
      <c r="H10" s="17">
        <v>119627.06</v>
      </c>
      <c r="I10" s="17">
        <f t="shared" si="0"/>
        <v>21532.8708</v>
      </c>
      <c r="J10" s="15">
        <f t="shared" si="1"/>
        <v>98094.1892</v>
      </c>
      <c r="K10" s="14"/>
      <c r="L10" s="7"/>
      <c r="M10" s="7"/>
      <c r="N10" s="14" t="s">
        <v>202</v>
      </c>
      <c r="O10" s="7"/>
      <c r="P10" s="8"/>
    </row>
    <row r="11" spans="1:16" ht="60.75">
      <c r="A11" s="16" t="s">
        <v>212</v>
      </c>
      <c r="B11" s="16"/>
      <c r="C11" s="14" t="s">
        <v>89</v>
      </c>
      <c r="D11" s="14"/>
      <c r="E11" s="14"/>
      <c r="F11" s="14" t="s">
        <v>87</v>
      </c>
      <c r="G11" s="17">
        <v>32.4</v>
      </c>
      <c r="H11" s="17">
        <v>119997.42</v>
      </c>
      <c r="I11" s="17">
        <f t="shared" si="0"/>
        <v>21599.5356</v>
      </c>
      <c r="J11" s="15">
        <f t="shared" si="1"/>
        <v>98397.8844</v>
      </c>
      <c r="K11" s="14"/>
      <c r="L11" s="7"/>
      <c r="M11" s="7"/>
      <c r="N11" s="14" t="s">
        <v>202</v>
      </c>
      <c r="O11" s="7"/>
      <c r="P11" s="8"/>
    </row>
    <row r="12" spans="1:16" ht="60.75">
      <c r="A12" s="16"/>
      <c r="B12" s="16"/>
      <c r="C12" s="14" t="s">
        <v>90</v>
      </c>
      <c r="D12" s="14"/>
      <c r="E12" s="14"/>
      <c r="F12" s="14"/>
      <c r="G12" s="17">
        <f>G9+G10+G11</f>
        <v>96.69999999999999</v>
      </c>
      <c r="H12" s="17">
        <f>H9+H10+H11</f>
        <v>358140.45</v>
      </c>
      <c r="I12" s="17">
        <f>I9+I10+I11</f>
        <v>64465.281</v>
      </c>
      <c r="J12" s="17">
        <f>J9+J10+J11</f>
        <v>293675.169</v>
      </c>
      <c r="K12" s="14"/>
      <c r="L12" s="7"/>
      <c r="M12" s="7"/>
      <c r="N12" s="14" t="s">
        <v>202</v>
      </c>
      <c r="O12" s="7"/>
      <c r="P12" s="8"/>
    </row>
    <row r="13" spans="1:16" ht="15">
      <c r="A13" s="16"/>
      <c r="B13" s="16"/>
      <c r="C13" s="22"/>
      <c r="D13" s="14"/>
      <c r="E13" s="14"/>
      <c r="F13" s="22"/>
      <c r="G13" s="23"/>
      <c r="H13" s="23"/>
      <c r="I13" s="23"/>
      <c r="J13" s="23"/>
      <c r="K13" s="14"/>
      <c r="L13" s="7"/>
      <c r="M13" s="7"/>
      <c r="N13" s="7"/>
      <c r="O13" s="7"/>
      <c r="P13" s="8"/>
    </row>
    <row r="14" spans="1:16" ht="47.25">
      <c r="A14" s="12"/>
      <c r="B14" s="12" t="s">
        <v>10</v>
      </c>
      <c r="C14" s="13" t="s">
        <v>11</v>
      </c>
      <c r="D14" s="14" t="s">
        <v>105</v>
      </c>
      <c r="E14" s="14"/>
      <c r="F14" s="7" t="s">
        <v>12</v>
      </c>
      <c r="G14" s="15"/>
      <c r="H14" s="15"/>
      <c r="I14" s="15">
        <f t="shared" si="0"/>
        <v>0</v>
      </c>
      <c r="J14" s="15">
        <f t="shared" si="1"/>
        <v>0</v>
      </c>
      <c r="K14" s="14"/>
      <c r="L14" s="7"/>
      <c r="M14" s="7"/>
      <c r="N14" s="7"/>
      <c r="O14" s="7"/>
      <c r="P14" s="8">
        <v>29587</v>
      </c>
    </row>
    <row r="15" spans="1:16" ht="60.75">
      <c r="A15" s="16" t="s">
        <v>213</v>
      </c>
      <c r="B15" s="16"/>
      <c r="C15" s="14" t="s">
        <v>91</v>
      </c>
      <c r="D15" s="14"/>
      <c r="E15" s="14"/>
      <c r="F15" s="13" t="s">
        <v>87</v>
      </c>
      <c r="G15" s="17">
        <v>59.4</v>
      </c>
      <c r="H15" s="17">
        <v>375089.5</v>
      </c>
      <c r="I15" s="17">
        <f t="shared" si="0"/>
        <v>67516.11</v>
      </c>
      <c r="J15" s="17">
        <f t="shared" si="1"/>
        <v>307573.39</v>
      </c>
      <c r="K15" s="14"/>
      <c r="L15" s="7"/>
      <c r="M15" s="7"/>
      <c r="N15" s="14" t="s">
        <v>202</v>
      </c>
      <c r="O15" s="7"/>
      <c r="P15" s="8"/>
    </row>
    <row r="16" spans="1:16" ht="60.75">
      <c r="A16" s="16" t="s">
        <v>210</v>
      </c>
      <c r="B16" s="16"/>
      <c r="C16" s="14" t="s">
        <v>92</v>
      </c>
      <c r="D16" s="14"/>
      <c r="E16" s="14"/>
      <c r="F16" s="13" t="s">
        <v>87</v>
      </c>
      <c r="G16" s="17">
        <v>51.9</v>
      </c>
      <c r="H16" s="17">
        <v>327729.72</v>
      </c>
      <c r="I16" s="17">
        <f t="shared" si="0"/>
        <v>58991.349599999994</v>
      </c>
      <c r="J16" s="17">
        <f t="shared" si="1"/>
        <v>268738.37039999996</v>
      </c>
      <c r="K16" s="14"/>
      <c r="L16" s="7"/>
      <c r="M16" s="7"/>
      <c r="N16" s="14" t="s">
        <v>202</v>
      </c>
      <c r="O16" s="7"/>
      <c r="P16" s="8"/>
    </row>
    <row r="17" spans="1:16" ht="60.75">
      <c r="A17" s="16" t="s">
        <v>211</v>
      </c>
      <c r="B17" s="16"/>
      <c r="C17" s="14" t="s">
        <v>93</v>
      </c>
      <c r="D17" s="14"/>
      <c r="E17" s="14"/>
      <c r="F17" s="13" t="s">
        <v>87</v>
      </c>
      <c r="G17" s="17">
        <v>51.4</v>
      </c>
      <c r="H17" s="17">
        <v>324572.4</v>
      </c>
      <c r="I17" s="17">
        <f t="shared" si="0"/>
        <v>58423.032</v>
      </c>
      <c r="J17" s="17">
        <f t="shared" si="1"/>
        <v>266149.368</v>
      </c>
      <c r="K17" s="14"/>
      <c r="L17" s="7"/>
      <c r="M17" s="7"/>
      <c r="N17" s="14" t="s">
        <v>202</v>
      </c>
      <c r="O17" s="7"/>
      <c r="P17" s="8"/>
    </row>
    <row r="18" spans="1:16" ht="30.75">
      <c r="A18" s="16"/>
      <c r="B18" s="16"/>
      <c r="C18" s="14" t="s">
        <v>90</v>
      </c>
      <c r="D18" s="17"/>
      <c r="E18" s="17"/>
      <c r="F18" s="14"/>
      <c r="G18" s="17">
        <f>G15+G16+G17</f>
        <v>162.7</v>
      </c>
      <c r="H18" s="17">
        <f>H15+H16+H17</f>
        <v>1027391.62</v>
      </c>
      <c r="I18" s="17">
        <f>I15+I16+I17</f>
        <v>184930.4916</v>
      </c>
      <c r="J18" s="17">
        <f>J15+J16+J17</f>
        <v>842461.1284</v>
      </c>
      <c r="K18" s="17"/>
      <c r="L18" s="17"/>
      <c r="M18" s="17"/>
      <c r="N18" s="17"/>
      <c r="O18" s="17"/>
      <c r="P18" s="17" t="e">
        <f>P16+#REF!+P17+#REF!</f>
        <v>#REF!</v>
      </c>
    </row>
    <row r="19" spans="1:16" ht="15">
      <c r="A19" s="16"/>
      <c r="B19" s="16"/>
      <c r="C19" s="22"/>
      <c r="D19" s="23"/>
      <c r="E19" s="23"/>
      <c r="F19" s="22"/>
      <c r="G19" s="23"/>
      <c r="H19" s="23"/>
      <c r="I19" s="23"/>
      <c r="J19" s="23"/>
      <c r="K19" s="15"/>
      <c r="L19" s="15"/>
      <c r="M19" s="15"/>
      <c r="N19" s="15"/>
      <c r="O19" s="15"/>
      <c r="P19" s="15" t="e">
        <f>#REF!+#REF!+P15+#REF!+#REF!+#REF!+#REF!+#REF!+#REF!+#REF!+#REF!+P557+#REF!+#REF!</f>
        <v>#REF!</v>
      </c>
    </row>
    <row r="20" spans="1:16" ht="47.25">
      <c r="A20" s="12"/>
      <c r="B20" s="12" t="s">
        <v>13</v>
      </c>
      <c r="C20" s="13" t="s">
        <v>14</v>
      </c>
      <c r="D20" s="14" t="s">
        <v>15</v>
      </c>
      <c r="E20" s="14"/>
      <c r="F20" s="7"/>
      <c r="G20" s="15"/>
      <c r="H20" s="15"/>
      <c r="I20" s="15">
        <f t="shared" si="0"/>
        <v>0</v>
      </c>
      <c r="J20" s="15">
        <f t="shared" si="1"/>
        <v>0</v>
      </c>
      <c r="K20" s="14"/>
      <c r="L20" s="7"/>
      <c r="M20" s="7"/>
      <c r="N20" s="7"/>
      <c r="O20" s="7"/>
      <c r="P20" s="8">
        <v>29587</v>
      </c>
    </row>
    <row r="21" spans="1:16" ht="31.5">
      <c r="A21" s="16" t="s">
        <v>214</v>
      </c>
      <c r="B21" s="16"/>
      <c r="C21" s="14" t="s">
        <v>94</v>
      </c>
      <c r="D21" s="14"/>
      <c r="E21" s="14"/>
      <c r="F21" s="13" t="s">
        <v>87</v>
      </c>
      <c r="G21" s="17">
        <v>51.2</v>
      </c>
      <c r="H21" s="17">
        <v>334146.36</v>
      </c>
      <c r="I21" s="17">
        <f>(H21*18%)/100%</f>
        <v>60146.34479999999</v>
      </c>
      <c r="J21" s="15">
        <f t="shared" si="1"/>
        <v>274000.0152</v>
      </c>
      <c r="K21" s="14"/>
      <c r="L21" s="7"/>
      <c r="M21" s="7"/>
      <c r="N21" s="7"/>
      <c r="O21" s="7"/>
      <c r="P21" s="8"/>
    </row>
    <row r="22" spans="1:16" ht="31.5">
      <c r="A22" s="16"/>
      <c r="B22" s="16"/>
      <c r="C22" s="13" t="s">
        <v>90</v>
      </c>
      <c r="D22" s="14"/>
      <c r="E22" s="14"/>
      <c r="F22" s="14"/>
      <c r="G22" s="15">
        <f>G21</f>
        <v>51.2</v>
      </c>
      <c r="H22" s="15">
        <f>H21</f>
        <v>334146.36</v>
      </c>
      <c r="I22" s="15">
        <f>I21</f>
        <v>60146.34479999999</v>
      </c>
      <c r="J22" s="15">
        <f>J21</f>
        <v>274000.0152</v>
      </c>
      <c r="K22" s="14"/>
      <c r="L22" s="7"/>
      <c r="M22" s="7"/>
      <c r="N22" s="7"/>
      <c r="O22" s="7"/>
      <c r="P22" s="8"/>
    </row>
    <row r="23" spans="1:16" ht="15">
      <c r="A23" s="16"/>
      <c r="B23" s="16"/>
      <c r="C23" s="27"/>
      <c r="D23" s="22"/>
      <c r="E23" s="22"/>
      <c r="F23" s="22"/>
      <c r="G23" s="23"/>
      <c r="H23" s="23"/>
      <c r="I23" s="23"/>
      <c r="J23" s="23"/>
      <c r="K23" s="14"/>
      <c r="L23" s="7"/>
      <c r="M23" s="7"/>
      <c r="N23" s="7"/>
      <c r="O23" s="7"/>
      <c r="P23" s="8"/>
    </row>
    <row r="24" spans="1:16" ht="59.25" customHeight="1">
      <c r="A24" s="16" t="s">
        <v>215</v>
      </c>
      <c r="B24" s="16" t="s">
        <v>16</v>
      </c>
      <c r="C24" s="14" t="s">
        <v>17</v>
      </c>
      <c r="D24" s="14" t="s">
        <v>18</v>
      </c>
      <c r="E24" s="14"/>
      <c r="F24" s="13" t="s">
        <v>95</v>
      </c>
      <c r="G24" s="15">
        <v>212.3</v>
      </c>
      <c r="H24" s="40">
        <v>1059442.5</v>
      </c>
      <c r="I24" s="17">
        <v>1059422.5</v>
      </c>
      <c r="J24" s="15">
        <v>0</v>
      </c>
      <c r="K24" s="14"/>
      <c r="L24" s="7"/>
      <c r="M24" s="7"/>
      <c r="N24" s="14" t="s">
        <v>202</v>
      </c>
      <c r="O24" s="7"/>
      <c r="P24" s="8">
        <v>23743</v>
      </c>
    </row>
    <row r="25" spans="1:16" ht="60.75">
      <c r="A25" s="16" t="s">
        <v>216</v>
      </c>
      <c r="B25" s="16" t="s">
        <v>19</v>
      </c>
      <c r="C25" s="14" t="s">
        <v>20</v>
      </c>
      <c r="D25" s="14" t="s">
        <v>21</v>
      </c>
      <c r="E25" s="14"/>
      <c r="F25" s="13" t="s">
        <v>96</v>
      </c>
      <c r="G25" s="15">
        <v>330</v>
      </c>
      <c r="H25" s="40">
        <v>1244102.9</v>
      </c>
      <c r="I25" s="17">
        <v>389818</v>
      </c>
      <c r="J25" s="15">
        <f t="shared" si="1"/>
        <v>854284.8999999999</v>
      </c>
      <c r="K25" s="14"/>
      <c r="L25" s="7"/>
      <c r="M25" s="7"/>
      <c r="N25" s="14" t="s">
        <v>202</v>
      </c>
      <c r="O25" s="7"/>
      <c r="P25" s="8">
        <v>33604</v>
      </c>
    </row>
    <row r="26" spans="1:16" ht="45.75">
      <c r="A26" s="43" t="s">
        <v>106</v>
      </c>
      <c r="B26" s="43"/>
      <c r="C26" s="22" t="s">
        <v>97</v>
      </c>
      <c r="D26" s="22"/>
      <c r="E26" s="22"/>
      <c r="F26" s="24"/>
      <c r="G26" s="23"/>
      <c r="H26" s="44">
        <f>H25+H24+H22+H18+H12</f>
        <v>4023223.83</v>
      </c>
      <c r="I26" s="44">
        <f>I25+I24+I22+I18+I12</f>
        <v>1758782.6174</v>
      </c>
      <c r="J26" s="44">
        <f>J25+J24+J22+J18+J12</f>
        <v>2264421.2126</v>
      </c>
      <c r="K26" s="22"/>
      <c r="L26" s="45"/>
      <c r="M26" s="45"/>
      <c r="N26" s="45"/>
      <c r="O26" s="45"/>
      <c r="P26" s="8"/>
    </row>
    <row r="27" spans="1:16" ht="1.5" customHeight="1">
      <c r="A27" s="64" t="s">
        <v>217</v>
      </c>
      <c r="B27" s="64" t="s">
        <v>22</v>
      </c>
      <c r="C27" s="65" t="s">
        <v>23</v>
      </c>
      <c r="D27" s="65" t="s">
        <v>24</v>
      </c>
      <c r="E27" s="65"/>
      <c r="F27" s="65">
        <v>1978</v>
      </c>
      <c r="G27" s="66">
        <v>100</v>
      </c>
      <c r="H27" s="66">
        <v>2790146.55</v>
      </c>
      <c r="I27" s="66">
        <v>1007643.53</v>
      </c>
      <c r="J27" s="66">
        <f t="shared" si="1"/>
        <v>1782503.0199999998</v>
      </c>
      <c r="K27" s="65"/>
      <c r="L27" s="67"/>
      <c r="M27" s="67"/>
      <c r="N27" s="65" t="s">
        <v>202</v>
      </c>
      <c r="O27" s="67"/>
      <c r="P27" s="8">
        <v>28491</v>
      </c>
    </row>
    <row r="28" spans="1:16" ht="60" customHeight="1">
      <c r="A28" s="16" t="s">
        <v>218</v>
      </c>
      <c r="B28" s="16"/>
      <c r="C28" s="14" t="s">
        <v>130</v>
      </c>
      <c r="D28" s="14" t="s">
        <v>135</v>
      </c>
      <c r="E28" s="14"/>
      <c r="F28" s="14"/>
      <c r="G28" s="15"/>
      <c r="H28" s="41">
        <v>1491470</v>
      </c>
      <c r="I28" s="15">
        <v>505821.99</v>
      </c>
      <c r="J28" s="15">
        <f t="shared" si="1"/>
        <v>985648.01</v>
      </c>
      <c r="K28" s="14"/>
      <c r="L28" s="7"/>
      <c r="M28" s="7"/>
      <c r="N28" s="14" t="s">
        <v>202</v>
      </c>
      <c r="O28" s="7"/>
      <c r="P28" s="8"/>
    </row>
    <row r="29" spans="1:16" ht="55.5" customHeight="1">
      <c r="A29" s="43" t="s">
        <v>106</v>
      </c>
      <c r="B29" s="43"/>
      <c r="C29" s="22" t="s">
        <v>184</v>
      </c>
      <c r="D29" s="22"/>
      <c r="E29" s="22"/>
      <c r="F29" s="22"/>
      <c r="G29" s="23"/>
      <c r="H29" s="23">
        <f>H28</f>
        <v>1491470</v>
      </c>
      <c r="I29" s="23">
        <f>I28</f>
        <v>505821.99</v>
      </c>
      <c r="J29" s="23">
        <f>J28</f>
        <v>985648.01</v>
      </c>
      <c r="K29" s="22"/>
      <c r="L29" s="45"/>
      <c r="M29" s="45"/>
      <c r="N29" s="45"/>
      <c r="O29" s="45"/>
      <c r="P29" s="8"/>
    </row>
    <row r="30" spans="1:16" ht="1.5" customHeight="1" hidden="1">
      <c r="A30" s="16"/>
      <c r="B30" s="16" t="s">
        <v>25</v>
      </c>
      <c r="C30" s="14" t="s">
        <v>26</v>
      </c>
      <c r="D30" s="14" t="s">
        <v>27</v>
      </c>
      <c r="E30" s="14"/>
      <c r="F30" s="14">
        <v>0</v>
      </c>
      <c r="G30" s="15">
        <v>675</v>
      </c>
      <c r="H30" s="46">
        <v>3377112.35</v>
      </c>
      <c r="I30" s="15">
        <v>1776350.92</v>
      </c>
      <c r="J30" s="15">
        <f aca="true" t="shared" si="2" ref="J30:J79">H30-I30</f>
        <v>1600761.4300000002</v>
      </c>
      <c r="K30" s="14"/>
      <c r="L30" s="7"/>
      <c r="M30" s="7"/>
      <c r="N30" s="7"/>
      <c r="O30" s="7"/>
      <c r="P30" s="8">
        <v>27395</v>
      </c>
    </row>
    <row r="31" spans="1:16" ht="72.75" customHeight="1" hidden="1">
      <c r="A31" s="16"/>
      <c r="B31" s="16" t="s">
        <v>28</v>
      </c>
      <c r="C31" s="14" t="s">
        <v>29</v>
      </c>
      <c r="D31" s="14" t="s">
        <v>30</v>
      </c>
      <c r="E31" s="14"/>
      <c r="F31" s="14">
        <v>0</v>
      </c>
      <c r="G31" s="15">
        <v>73</v>
      </c>
      <c r="H31" s="46">
        <v>351777.25</v>
      </c>
      <c r="I31" s="15">
        <v>351777.25</v>
      </c>
      <c r="J31" s="15">
        <f t="shared" si="2"/>
        <v>0</v>
      </c>
      <c r="K31" s="14"/>
      <c r="L31" s="39"/>
      <c r="M31" s="7"/>
      <c r="N31" s="7"/>
      <c r="O31" s="7"/>
      <c r="P31" s="8">
        <v>25204</v>
      </c>
    </row>
    <row r="32" spans="1:16" ht="56.25" customHeight="1" hidden="1">
      <c r="A32" s="43" t="s">
        <v>107</v>
      </c>
      <c r="B32" s="43"/>
      <c r="C32" s="22" t="s">
        <v>185</v>
      </c>
      <c r="D32" s="22"/>
      <c r="E32" s="22"/>
      <c r="F32" s="22"/>
      <c r="G32" s="23">
        <f>G30+G31</f>
        <v>748</v>
      </c>
      <c r="H32" s="23">
        <f>H30+H31</f>
        <v>3728889.6</v>
      </c>
      <c r="I32" s="23">
        <f>I30+I31</f>
        <v>2128128.17</v>
      </c>
      <c r="J32" s="23">
        <f>J30+J31</f>
        <v>1600761.4300000002</v>
      </c>
      <c r="K32" s="22"/>
      <c r="L32" s="45"/>
      <c r="M32" s="45"/>
      <c r="N32" s="45"/>
      <c r="O32" s="45"/>
      <c r="P32" s="8">
        <v>1986</v>
      </c>
    </row>
    <row r="33" spans="1:16" ht="63.75" customHeight="1" hidden="1">
      <c r="A33" s="16"/>
      <c r="B33" s="16"/>
      <c r="C33" s="13" t="s">
        <v>97</v>
      </c>
      <c r="D33" s="17"/>
      <c r="E33" s="17"/>
      <c r="F33" s="14"/>
      <c r="G33" s="17">
        <f>G25+G24+G21+G18+G12</f>
        <v>852.9000000000001</v>
      </c>
      <c r="H33" s="17">
        <f>H25+H24+H21+H18+H12</f>
        <v>4023223.83</v>
      </c>
      <c r="I33" s="17">
        <f>I25+I24+I21+I18+I12</f>
        <v>1758782.6174</v>
      </c>
      <c r="J33" s="17">
        <f>J25+J24+J21+J18+J12</f>
        <v>2264421.2126</v>
      </c>
      <c r="K33" s="17"/>
      <c r="L33" s="17"/>
      <c r="M33" s="17"/>
      <c r="N33" s="17"/>
      <c r="O33" s="17"/>
      <c r="P33" s="17"/>
    </row>
    <row r="34" spans="1:16" ht="15.75" hidden="1">
      <c r="A34" s="16"/>
      <c r="B34" s="16"/>
      <c r="C34" s="24"/>
      <c r="D34" s="15"/>
      <c r="E34" s="15"/>
      <c r="F34" s="22"/>
      <c r="G34" s="23"/>
      <c r="H34" s="23"/>
      <c r="I34" s="23"/>
      <c r="J34" s="23"/>
      <c r="K34" s="15"/>
      <c r="L34" s="15"/>
      <c r="M34" s="15"/>
      <c r="N34" s="15"/>
      <c r="O34" s="15"/>
      <c r="P34" s="15"/>
    </row>
    <row r="35" spans="1:16" ht="15" hidden="1">
      <c r="A35" s="16"/>
      <c r="B35" s="16"/>
      <c r="C35" s="14"/>
      <c r="D35" s="14"/>
      <c r="E35" s="14"/>
      <c r="F35" s="14"/>
      <c r="G35" s="15"/>
      <c r="H35" s="15"/>
      <c r="I35" s="15"/>
      <c r="J35" s="15">
        <f t="shared" si="2"/>
        <v>0</v>
      </c>
      <c r="K35" s="14"/>
      <c r="L35" s="7"/>
      <c r="M35" s="7"/>
      <c r="N35" s="7"/>
      <c r="O35" s="7"/>
      <c r="P35" s="8"/>
    </row>
    <row r="36" spans="1:16" ht="56.25" customHeight="1">
      <c r="A36" s="16" t="s">
        <v>219</v>
      </c>
      <c r="B36" s="16" t="s">
        <v>31</v>
      </c>
      <c r="C36" s="14" t="s">
        <v>32</v>
      </c>
      <c r="D36" s="14" t="s">
        <v>6</v>
      </c>
      <c r="E36" s="14"/>
      <c r="F36" s="14">
        <v>0</v>
      </c>
      <c r="G36" s="15" t="s">
        <v>187</v>
      </c>
      <c r="H36" s="41">
        <v>1471960.25</v>
      </c>
      <c r="I36" s="15">
        <v>1316591.07</v>
      </c>
      <c r="J36" s="15">
        <f t="shared" si="2"/>
        <v>155369.17999999993</v>
      </c>
      <c r="K36" s="14"/>
      <c r="L36" s="7"/>
      <c r="M36" s="7"/>
      <c r="N36" s="14" t="s">
        <v>202</v>
      </c>
      <c r="O36" s="7"/>
      <c r="P36" s="8">
        <v>29952</v>
      </c>
    </row>
    <row r="37" spans="1:16" ht="60" hidden="1">
      <c r="A37" s="64" t="s">
        <v>208</v>
      </c>
      <c r="B37" s="64" t="s">
        <v>33</v>
      </c>
      <c r="C37" s="65" t="s">
        <v>34</v>
      </c>
      <c r="D37" s="65" t="s">
        <v>6</v>
      </c>
      <c r="E37" s="65"/>
      <c r="F37" s="65">
        <v>0</v>
      </c>
      <c r="G37" s="66" t="s">
        <v>188</v>
      </c>
      <c r="H37" s="66">
        <v>21796.4</v>
      </c>
      <c r="I37" s="66">
        <v>21796.4</v>
      </c>
      <c r="J37" s="66">
        <f t="shared" si="2"/>
        <v>0</v>
      </c>
      <c r="K37" s="65"/>
      <c r="L37" s="67"/>
      <c r="M37" s="67"/>
      <c r="N37" s="65" t="s">
        <v>202</v>
      </c>
      <c r="O37" s="67"/>
      <c r="P37" s="8">
        <v>29952</v>
      </c>
    </row>
    <row r="38" spans="1:16" ht="47.25" customHeight="1" hidden="1">
      <c r="A38" s="16" t="s">
        <v>106</v>
      </c>
      <c r="B38" s="16" t="s">
        <v>36</v>
      </c>
      <c r="C38" s="14" t="s">
        <v>37</v>
      </c>
      <c r="D38" s="14" t="s">
        <v>137</v>
      </c>
      <c r="E38" s="14"/>
      <c r="F38" s="14">
        <v>0</v>
      </c>
      <c r="G38" s="15">
        <v>1</v>
      </c>
      <c r="H38" s="15">
        <v>533223</v>
      </c>
      <c r="I38" s="15">
        <v>533223</v>
      </c>
      <c r="J38" s="15">
        <f t="shared" si="2"/>
        <v>0</v>
      </c>
      <c r="K38" s="14"/>
      <c r="L38" s="7" t="s">
        <v>35</v>
      </c>
      <c r="M38" s="7"/>
      <c r="N38" s="7"/>
      <c r="O38" s="7"/>
      <c r="P38" s="8">
        <v>28856</v>
      </c>
    </row>
    <row r="39" spans="1:16" ht="1.5" customHeight="1" hidden="1">
      <c r="A39" s="16" t="s">
        <v>220</v>
      </c>
      <c r="B39" s="16" t="s">
        <v>38</v>
      </c>
      <c r="C39" s="14" t="s">
        <v>39</v>
      </c>
      <c r="D39" s="14" t="s">
        <v>6</v>
      </c>
      <c r="E39" s="14"/>
      <c r="F39" s="14">
        <v>0</v>
      </c>
      <c r="G39" s="15" t="s">
        <v>187</v>
      </c>
      <c r="H39" s="41">
        <v>119578.6</v>
      </c>
      <c r="I39" s="15">
        <v>119578.6</v>
      </c>
      <c r="J39" s="15">
        <f t="shared" si="2"/>
        <v>0</v>
      </c>
      <c r="K39" s="14"/>
      <c r="L39" s="7"/>
      <c r="M39" s="7"/>
      <c r="N39" s="14" t="s">
        <v>202</v>
      </c>
      <c r="O39" s="7"/>
      <c r="P39" s="8">
        <v>29952</v>
      </c>
    </row>
    <row r="40" spans="1:16" ht="1.5" customHeight="1" hidden="1">
      <c r="A40" s="16" t="s">
        <v>106</v>
      </c>
      <c r="B40" s="16" t="s">
        <v>40</v>
      </c>
      <c r="C40" s="14" t="s">
        <v>41</v>
      </c>
      <c r="D40" s="14" t="s">
        <v>137</v>
      </c>
      <c r="E40" s="14"/>
      <c r="F40" s="14">
        <v>0</v>
      </c>
      <c r="G40" s="15">
        <v>1</v>
      </c>
      <c r="H40" s="15">
        <v>13292.15</v>
      </c>
      <c r="I40" s="15">
        <v>13292.15</v>
      </c>
      <c r="J40" s="15">
        <f t="shared" si="2"/>
        <v>0</v>
      </c>
      <c r="K40" s="14"/>
      <c r="L40" s="7" t="s">
        <v>35</v>
      </c>
      <c r="M40" s="7"/>
      <c r="N40" s="7"/>
      <c r="O40" s="7"/>
      <c r="P40" s="8">
        <v>35796</v>
      </c>
    </row>
    <row r="41" spans="1:16" ht="60" hidden="1">
      <c r="A41" s="16" t="s">
        <v>222</v>
      </c>
      <c r="B41" s="16" t="s">
        <v>42</v>
      </c>
      <c r="C41" s="14" t="s">
        <v>43</v>
      </c>
      <c r="D41" s="14" t="s">
        <v>6</v>
      </c>
      <c r="E41" s="14"/>
      <c r="F41" s="14">
        <v>0</v>
      </c>
      <c r="G41" s="15" t="s">
        <v>189</v>
      </c>
      <c r="H41" s="41">
        <v>493813.45</v>
      </c>
      <c r="I41" s="15">
        <v>493813.45</v>
      </c>
      <c r="J41" s="15">
        <f t="shared" si="2"/>
        <v>0</v>
      </c>
      <c r="K41" s="14"/>
      <c r="L41" s="7"/>
      <c r="M41" s="7"/>
      <c r="N41" s="14" t="s">
        <v>202</v>
      </c>
      <c r="O41" s="7"/>
      <c r="P41" s="8">
        <v>28126</v>
      </c>
    </row>
    <row r="42" spans="1:16" ht="60" hidden="1">
      <c r="A42" s="16" t="s">
        <v>209</v>
      </c>
      <c r="B42" s="16" t="s">
        <v>44</v>
      </c>
      <c r="C42" s="14" t="s">
        <v>129</v>
      </c>
      <c r="D42" s="14" t="s">
        <v>6</v>
      </c>
      <c r="E42" s="14"/>
      <c r="F42" s="14">
        <v>0</v>
      </c>
      <c r="G42" s="15" t="s">
        <v>190</v>
      </c>
      <c r="H42" s="41">
        <v>310625.13</v>
      </c>
      <c r="I42" s="15">
        <v>310625.13</v>
      </c>
      <c r="J42" s="15">
        <f t="shared" si="2"/>
        <v>0</v>
      </c>
      <c r="K42" s="14"/>
      <c r="L42" s="7"/>
      <c r="M42" s="7"/>
      <c r="N42" s="14" t="s">
        <v>202</v>
      </c>
      <c r="O42" s="7"/>
      <c r="P42" s="8">
        <v>25569</v>
      </c>
    </row>
    <row r="43" spans="1:16" ht="39.75" customHeight="1">
      <c r="A43" s="16" t="s">
        <v>223</v>
      </c>
      <c r="B43" s="16" t="s">
        <v>45</v>
      </c>
      <c r="C43" s="14" t="s">
        <v>46</v>
      </c>
      <c r="D43" s="14" t="s">
        <v>6</v>
      </c>
      <c r="E43" s="14"/>
      <c r="F43" s="14">
        <v>0</v>
      </c>
      <c r="G43" s="15" t="s">
        <v>187</v>
      </c>
      <c r="H43" s="41">
        <v>164024</v>
      </c>
      <c r="I43" s="15">
        <v>164024</v>
      </c>
      <c r="J43" s="15">
        <f t="shared" si="2"/>
        <v>0</v>
      </c>
      <c r="K43" s="14"/>
      <c r="L43" s="7"/>
      <c r="M43" s="7"/>
      <c r="N43" s="14" t="s">
        <v>202</v>
      </c>
      <c r="O43" s="7"/>
      <c r="P43" s="8">
        <v>29952</v>
      </c>
    </row>
    <row r="44" spans="1:16" ht="0.75" customHeight="1">
      <c r="A44" s="16" t="s">
        <v>106</v>
      </c>
      <c r="B44" s="16" t="s">
        <v>44</v>
      </c>
      <c r="C44" s="14" t="s">
        <v>136</v>
      </c>
      <c r="D44" s="14" t="s">
        <v>137</v>
      </c>
      <c r="E44" s="14"/>
      <c r="F44" s="14"/>
      <c r="G44" s="15">
        <v>1</v>
      </c>
      <c r="H44" s="15">
        <v>138533</v>
      </c>
      <c r="I44" s="15">
        <v>138533</v>
      </c>
      <c r="J44" s="15">
        <f t="shared" si="2"/>
        <v>0</v>
      </c>
      <c r="K44" s="14"/>
      <c r="L44" s="7"/>
      <c r="M44" s="7"/>
      <c r="N44" s="7"/>
      <c r="O44" s="7"/>
      <c r="P44" s="8"/>
    </row>
    <row r="45" spans="1:16" ht="73.5" customHeight="1" hidden="1">
      <c r="A45" s="16" t="s">
        <v>224</v>
      </c>
      <c r="B45" s="16" t="s">
        <v>47</v>
      </c>
      <c r="C45" s="63" t="s">
        <v>256</v>
      </c>
      <c r="D45" s="14" t="s">
        <v>48</v>
      </c>
      <c r="E45" s="14"/>
      <c r="F45" s="14">
        <v>0</v>
      </c>
      <c r="G45" s="15" t="s">
        <v>255</v>
      </c>
      <c r="H45" s="41">
        <v>138533</v>
      </c>
      <c r="I45" s="15">
        <v>138533</v>
      </c>
      <c r="J45" s="15">
        <f t="shared" si="2"/>
        <v>0</v>
      </c>
      <c r="K45" s="14"/>
      <c r="L45" s="7"/>
      <c r="M45" s="7"/>
      <c r="N45" s="14" t="s">
        <v>202</v>
      </c>
      <c r="O45" s="7"/>
      <c r="P45" s="8">
        <v>25569</v>
      </c>
    </row>
    <row r="46" spans="1:16" ht="84" customHeight="1" hidden="1">
      <c r="A46" s="16" t="s">
        <v>225</v>
      </c>
      <c r="B46" s="16" t="s">
        <v>49</v>
      </c>
      <c r="C46" s="14" t="s">
        <v>257</v>
      </c>
      <c r="D46" s="14" t="s">
        <v>48</v>
      </c>
      <c r="E46" s="14"/>
      <c r="F46" s="14"/>
      <c r="G46" s="16">
        <v>1975</v>
      </c>
      <c r="H46" s="41">
        <v>138531.55</v>
      </c>
      <c r="I46" s="15">
        <v>1338531.55</v>
      </c>
      <c r="J46" s="15"/>
      <c r="K46" s="14"/>
      <c r="L46" s="7"/>
      <c r="M46" s="7"/>
      <c r="N46" s="14" t="s">
        <v>202</v>
      </c>
      <c r="O46" s="7"/>
      <c r="P46" s="8">
        <v>25569</v>
      </c>
    </row>
    <row r="47" spans="1:16" ht="58.5" customHeight="1" hidden="1">
      <c r="A47" s="16" t="s">
        <v>226</v>
      </c>
      <c r="B47" s="16" t="s">
        <v>50</v>
      </c>
      <c r="C47" s="14" t="s">
        <v>51</v>
      </c>
      <c r="D47" s="14" t="s">
        <v>52</v>
      </c>
      <c r="E47" s="14"/>
      <c r="F47" s="14">
        <v>0</v>
      </c>
      <c r="G47" s="15" t="s">
        <v>191</v>
      </c>
      <c r="H47" s="41">
        <v>13000</v>
      </c>
      <c r="I47" s="15">
        <v>13000</v>
      </c>
      <c r="J47" s="15">
        <f t="shared" si="2"/>
        <v>0</v>
      </c>
      <c r="K47" s="14"/>
      <c r="L47" s="7"/>
      <c r="M47" s="7"/>
      <c r="N47" s="14" t="s">
        <v>202</v>
      </c>
      <c r="O47" s="7"/>
      <c r="P47" s="8">
        <v>37987</v>
      </c>
    </row>
    <row r="48" spans="1:16" ht="30" hidden="1">
      <c r="A48" s="16" t="s">
        <v>106</v>
      </c>
      <c r="B48" s="16"/>
      <c r="C48" s="14" t="s">
        <v>175</v>
      </c>
      <c r="D48" s="14" t="s">
        <v>68</v>
      </c>
      <c r="E48" s="14"/>
      <c r="F48" s="14"/>
      <c r="G48" s="15">
        <v>1</v>
      </c>
      <c r="H48" s="15">
        <v>52121.6</v>
      </c>
      <c r="I48" s="15">
        <v>52121.6</v>
      </c>
      <c r="J48" s="15">
        <f t="shared" si="2"/>
        <v>0</v>
      </c>
      <c r="K48" s="14"/>
      <c r="L48" s="7"/>
      <c r="M48" s="7"/>
      <c r="N48" s="7"/>
      <c r="O48" s="7"/>
      <c r="P48" s="8"/>
    </row>
    <row r="49" spans="1:16" ht="62.25" customHeight="1" hidden="1">
      <c r="A49" s="16" t="s">
        <v>176</v>
      </c>
      <c r="B49" s="16"/>
      <c r="C49" s="14" t="s">
        <v>177</v>
      </c>
      <c r="D49" s="14" t="s">
        <v>178</v>
      </c>
      <c r="E49" s="14"/>
      <c r="F49" s="14"/>
      <c r="G49" s="15"/>
      <c r="H49" s="38"/>
      <c r="I49" s="15"/>
      <c r="J49" s="15">
        <f t="shared" si="2"/>
        <v>0</v>
      </c>
      <c r="K49" s="14"/>
      <c r="L49" s="7"/>
      <c r="M49" s="7"/>
      <c r="N49" s="7"/>
      <c r="O49" s="7"/>
      <c r="P49" s="8"/>
    </row>
    <row r="50" spans="1:16" ht="39" customHeight="1" hidden="1">
      <c r="A50" s="16" t="s">
        <v>179</v>
      </c>
      <c r="B50" s="16"/>
      <c r="C50" s="14" t="s">
        <v>181</v>
      </c>
      <c r="D50" s="14" t="s">
        <v>180</v>
      </c>
      <c r="E50" s="14"/>
      <c r="F50" s="14"/>
      <c r="G50" s="15"/>
      <c r="H50" s="38"/>
      <c r="I50" s="15"/>
      <c r="J50" s="15">
        <f t="shared" si="2"/>
        <v>0</v>
      </c>
      <c r="K50" s="14"/>
      <c r="L50" s="39"/>
      <c r="M50" s="7"/>
      <c r="N50" s="7"/>
      <c r="O50" s="7"/>
      <c r="P50" s="8"/>
    </row>
    <row r="51" spans="1:16" ht="1.5" customHeight="1" hidden="1">
      <c r="A51" s="16" t="s">
        <v>227</v>
      </c>
      <c r="B51" s="16" t="s">
        <v>53</v>
      </c>
      <c r="C51" s="14" t="s">
        <v>54</v>
      </c>
      <c r="D51" s="14" t="s">
        <v>68</v>
      </c>
      <c r="E51" s="14"/>
      <c r="F51" s="14">
        <v>0</v>
      </c>
      <c r="G51" s="15" t="s">
        <v>193</v>
      </c>
      <c r="H51" s="41">
        <v>56439.78</v>
      </c>
      <c r="I51" s="15">
        <v>32906.9</v>
      </c>
      <c r="J51" s="15">
        <f t="shared" si="2"/>
        <v>23532.879999999997</v>
      </c>
      <c r="K51" s="14"/>
      <c r="L51" s="7"/>
      <c r="M51" s="7"/>
      <c r="N51" s="14" t="s">
        <v>202</v>
      </c>
      <c r="O51" s="7"/>
      <c r="P51" s="8">
        <v>37987</v>
      </c>
    </row>
    <row r="52" spans="1:16" ht="17.25" customHeight="1" hidden="1">
      <c r="A52" s="16" t="s">
        <v>106</v>
      </c>
      <c r="B52" s="16" t="s">
        <v>57</v>
      </c>
      <c r="C52" s="14" t="s">
        <v>58</v>
      </c>
      <c r="D52" s="14" t="s">
        <v>55</v>
      </c>
      <c r="E52" s="14"/>
      <c r="F52" s="14">
        <v>0</v>
      </c>
      <c r="G52" s="15">
        <v>1</v>
      </c>
      <c r="H52" s="15">
        <v>1426</v>
      </c>
      <c r="I52" s="15">
        <v>1426</v>
      </c>
      <c r="J52" s="15">
        <f t="shared" si="2"/>
        <v>0</v>
      </c>
      <c r="K52" s="14"/>
      <c r="L52" s="7"/>
      <c r="M52" s="7"/>
      <c r="N52" s="7"/>
      <c r="O52" s="7"/>
      <c r="P52" s="8">
        <v>36892</v>
      </c>
    </row>
    <row r="53" spans="1:16" ht="45" hidden="1">
      <c r="A53" s="16" t="s">
        <v>106</v>
      </c>
      <c r="B53" s="16" t="s">
        <v>60</v>
      </c>
      <c r="C53" s="14" t="s">
        <v>61</v>
      </c>
      <c r="D53" s="14" t="s">
        <v>55</v>
      </c>
      <c r="E53" s="14"/>
      <c r="F53" s="14">
        <v>0</v>
      </c>
      <c r="G53" s="15">
        <v>1</v>
      </c>
      <c r="H53" s="15">
        <v>1426</v>
      </c>
      <c r="I53" s="15">
        <v>1426</v>
      </c>
      <c r="J53" s="15">
        <f t="shared" si="2"/>
        <v>0</v>
      </c>
      <c r="K53" s="14"/>
      <c r="L53" s="7" t="s">
        <v>56</v>
      </c>
      <c r="M53" s="7"/>
      <c r="N53" s="7"/>
      <c r="O53" s="7"/>
      <c r="P53" s="8">
        <v>36892</v>
      </c>
    </row>
    <row r="54" spans="1:16" ht="60" hidden="1">
      <c r="A54" s="16" t="s">
        <v>106</v>
      </c>
      <c r="B54" s="16" t="s">
        <v>63</v>
      </c>
      <c r="C54" s="14" t="s">
        <v>64</v>
      </c>
      <c r="D54" s="14" t="s">
        <v>55</v>
      </c>
      <c r="E54" s="14"/>
      <c r="F54" s="14">
        <v>0</v>
      </c>
      <c r="G54" s="15">
        <v>1</v>
      </c>
      <c r="H54" s="15">
        <v>3062.49</v>
      </c>
      <c r="I54" s="15">
        <v>3062.49</v>
      </c>
      <c r="J54" s="15">
        <f t="shared" si="2"/>
        <v>0</v>
      </c>
      <c r="K54" s="14"/>
      <c r="L54" s="7" t="s">
        <v>59</v>
      </c>
      <c r="M54" s="7"/>
      <c r="N54" s="7"/>
      <c r="O54" s="7"/>
      <c r="P54" s="8">
        <v>38532</v>
      </c>
    </row>
    <row r="55" spans="1:16" ht="60.75" customHeight="1">
      <c r="A55" s="16" t="s">
        <v>228</v>
      </c>
      <c r="B55" s="16"/>
      <c r="C55" s="14" t="s">
        <v>186</v>
      </c>
      <c r="D55" s="14" t="s">
        <v>137</v>
      </c>
      <c r="E55" s="14"/>
      <c r="F55" s="14"/>
      <c r="G55" s="15" t="s">
        <v>194</v>
      </c>
      <c r="H55" s="15">
        <v>533223</v>
      </c>
      <c r="I55" s="15">
        <v>533223</v>
      </c>
      <c r="J55" s="15">
        <f t="shared" si="2"/>
        <v>0</v>
      </c>
      <c r="K55" s="14"/>
      <c r="L55" s="7"/>
      <c r="M55" s="7"/>
      <c r="N55" s="14" t="s">
        <v>202</v>
      </c>
      <c r="O55" s="7"/>
      <c r="P55" s="8"/>
    </row>
    <row r="56" spans="1:16" ht="69.75" customHeight="1">
      <c r="A56" s="16" t="s">
        <v>229</v>
      </c>
      <c r="B56" s="16"/>
      <c r="C56" s="14" t="s">
        <v>195</v>
      </c>
      <c r="D56" s="14" t="s">
        <v>137</v>
      </c>
      <c r="E56" s="14"/>
      <c r="F56" s="14"/>
      <c r="G56" s="15" t="s">
        <v>196</v>
      </c>
      <c r="H56" s="15">
        <v>13292.15</v>
      </c>
      <c r="I56" s="15">
        <v>13292.15</v>
      </c>
      <c r="J56" s="15">
        <f t="shared" si="2"/>
        <v>0</v>
      </c>
      <c r="K56" s="14"/>
      <c r="L56" s="7"/>
      <c r="M56" s="7"/>
      <c r="N56" s="14" t="s">
        <v>202</v>
      </c>
      <c r="O56" s="7"/>
      <c r="P56" s="8"/>
    </row>
    <row r="57" spans="1:16" ht="47.25" customHeight="1">
      <c r="A57" s="43" t="s">
        <v>106</v>
      </c>
      <c r="B57" s="43"/>
      <c r="C57" s="22" t="s">
        <v>197</v>
      </c>
      <c r="D57" s="22"/>
      <c r="E57" s="22"/>
      <c r="F57" s="22"/>
      <c r="G57" s="23"/>
      <c r="H57" s="23">
        <f>H36+H43+H55+H56</f>
        <v>2182499.4</v>
      </c>
      <c r="I57" s="23">
        <f>I36+I43+I55+I56</f>
        <v>2027130.22</v>
      </c>
      <c r="J57" s="23">
        <f>J36+J43+J55+J56</f>
        <v>155369.17999999993</v>
      </c>
      <c r="K57" s="22"/>
      <c r="L57" s="45"/>
      <c r="M57" s="45"/>
      <c r="N57" s="45"/>
      <c r="O57" s="45"/>
      <c r="P57" s="8"/>
    </row>
    <row r="58" spans="1:16" ht="60.75" customHeight="1">
      <c r="A58" s="16" t="s">
        <v>230</v>
      </c>
      <c r="B58" s="16"/>
      <c r="C58" s="13" t="s">
        <v>104</v>
      </c>
      <c r="D58" s="13" t="s">
        <v>6</v>
      </c>
      <c r="E58" s="13"/>
      <c r="F58" s="13"/>
      <c r="G58" s="17">
        <v>1</v>
      </c>
      <c r="H58" s="40">
        <v>224200</v>
      </c>
      <c r="I58" s="17">
        <v>224200</v>
      </c>
      <c r="J58" s="17"/>
      <c r="K58" s="13"/>
      <c r="L58" s="7"/>
      <c r="M58" s="7"/>
      <c r="N58" s="14" t="s">
        <v>202</v>
      </c>
      <c r="O58" s="7"/>
      <c r="P58" s="8"/>
    </row>
    <row r="59" spans="1:16" ht="75.75" customHeight="1">
      <c r="A59" s="16" t="s">
        <v>231</v>
      </c>
      <c r="B59" s="16"/>
      <c r="C59" s="13" t="s">
        <v>131</v>
      </c>
      <c r="D59" s="13" t="s">
        <v>132</v>
      </c>
      <c r="E59" s="13"/>
      <c r="F59" s="13">
        <v>16.12</v>
      </c>
      <c r="G59" s="17">
        <v>16.12</v>
      </c>
      <c r="H59" s="17">
        <v>16.12</v>
      </c>
      <c r="I59" s="17">
        <v>16.12</v>
      </c>
      <c r="J59" s="17"/>
      <c r="K59" s="13"/>
      <c r="L59" s="7"/>
      <c r="M59" s="7"/>
      <c r="N59" s="14" t="s">
        <v>202</v>
      </c>
      <c r="O59" s="7"/>
      <c r="P59" s="8"/>
    </row>
    <row r="60" spans="1:16" ht="30" customHeight="1">
      <c r="A60" s="48" t="s">
        <v>198</v>
      </c>
      <c r="B60" s="48"/>
      <c r="C60" s="49" t="s">
        <v>125</v>
      </c>
      <c r="D60" s="49"/>
      <c r="E60" s="49"/>
      <c r="F60" s="49"/>
      <c r="G60" s="50"/>
      <c r="H60" s="50">
        <f>H59+H58+H57+H29+H33</f>
        <v>7921409.35</v>
      </c>
      <c r="I60" s="50">
        <f>I59+I58+I57+I29+I33</f>
        <v>4515950.9474</v>
      </c>
      <c r="J60" s="50">
        <f>J59+J58+J57+J29+J33</f>
        <v>3405438.4026</v>
      </c>
      <c r="K60" s="49"/>
      <c r="L60" s="49"/>
      <c r="M60" s="49"/>
      <c r="N60" s="49"/>
      <c r="O60" s="49"/>
      <c r="P60" s="8"/>
    </row>
    <row r="61" spans="1:16" ht="62.25" customHeight="1">
      <c r="A61" s="16" t="s">
        <v>232</v>
      </c>
      <c r="B61" s="16" t="s">
        <v>25</v>
      </c>
      <c r="C61" s="14" t="s">
        <v>26</v>
      </c>
      <c r="D61" s="14" t="s">
        <v>27</v>
      </c>
      <c r="E61" s="14"/>
      <c r="F61" s="14">
        <v>0</v>
      </c>
      <c r="G61" s="15">
        <v>675</v>
      </c>
      <c r="H61" s="46">
        <v>3377112.35</v>
      </c>
      <c r="I61" s="15">
        <v>1723925.92</v>
      </c>
      <c r="J61" s="15">
        <f>H61-I61</f>
        <v>1653186.4300000002</v>
      </c>
      <c r="K61" s="14"/>
      <c r="L61" s="7"/>
      <c r="M61" s="7"/>
      <c r="N61" s="14" t="s">
        <v>202</v>
      </c>
      <c r="O61" s="7"/>
      <c r="P61" s="8"/>
    </row>
    <row r="62" spans="1:16" ht="71.25" customHeight="1">
      <c r="A62" s="16" t="s">
        <v>233</v>
      </c>
      <c r="B62" s="16" t="s">
        <v>28</v>
      </c>
      <c r="C62" s="14" t="s">
        <v>29</v>
      </c>
      <c r="D62" s="14" t="s">
        <v>30</v>
      </c>
      <c r="E62" s="14"/>
      <c r="F62" s="14">
        <v>0</v>
      </c>
      <c r="G62" s="15">
        <v>73</v>
      </c>
      <c r="H62" s="46">
        <v>351777.25</v>
      </c>
      <c r="I62" s="15">
        <v>351777.25</v>
      </c>
      <c r="J62" s="15">
        <f>H62-I62</f>
        <v>0</v>
      </c>
      <c r="K62" s="14"/>
      <c r="L62" s="39"/>
      <c r="M62" s="7"/>
      <c r="N62" s="14" t="s">
        <v>202</v>
      </c>
      <c r="O62" s="7"/>
      <c r="P62" s="8"/>
    </row>
    <row r="63" spans="1:16" ht="47.25" customHeight="1">
      <c r="A63" s="43" t="s">
        <v>107</v>
      </c>
      <c r="B63" s="43"/>
      <c r="C63" s="22" t="s">
        <v>125</v>
      </c>
      <c r="D63" s="22"/>
      <c r="E63" s="22"/>
      <c r="F63" s="22"/>
      <c r="G63" s="23"/>
      <c r="H63" s="23">
        <f>H61+H62</f>
        <v>3728889.6</v>
      </c>
      <c r="I63" s="23">
        <f>I61+I62</f>
        <v>2075703.17</v>
      </c>
      <c r="J63" s="23">
        <f>J61+J62</f>
        <v>1653186.4300000002</v>
      </c>
      <c r="K63" s="22"/>
      <c r="L63" s="45"/>
      <c r="M63" s="45"/>
      <c r="N63" s="45"/>
      <c r="O63" s="45"/>
      <c r="P63" s="8"/>
    </row>
    <row r="64" spans="1:16" ht="3.75" customHeight="1" hidden="1">
      <c r="A64" s="43"/>
      <c r="B64" s="43"/>
      <c r="C64" s="22"/>
      <c r="D64" s="22"/>
      <c r="E64" s="22"/>
      <c r="F64" s="22"/>
      <c r="G64" s="23"/>
      <c r="H64" s="23"/>
      <c r="I64" s="23"/>
      <c r="J64" s="23"/>
      <c r="K64" s="22"/>
      <c r="L64" s="45"/>
      <c r="M64" s="45"/>
      <c r="N64" s="45"/>
      <c r="O64" s="45"/>
      <c r="P64" s="8"/>
    </row>
    <row r="65" spans="1:16" ht="60.75" customHeight="1">
      <c r="A65" s="16" t="s">
        <v>234</v>
      </c>
      <c r="B65" s="16"/>
      <c r="C65" s="14" t="s">
        <v>177</v>
      </c>
      <c r="D65" s="14" t="s">
        <v>178</v>
      </c>
      <c r="E65" s="14"/>
      <c r="F65" s="14"/>
      <c r="G65" s="15" t="s">
        <v>192</v>
      </c>
      <c r="H65" s="46">
        <v>32000</v>
      </c>
      <c r="I65" s="15">
        <v>32000</v>
      </c>
      <c r="J65" s="15">
        <f>H65-I65</f>
        <v>0</v>
      </c>
      <c r="K65" s="14"/>
      <c r="L65" s="7"/>
      <c r="M65" s="7"/>
      <c r="N65" s="14" t="s">
        <v>202</v>
      </c>
      <c r="O65" s="7"/>
      <c r="P65" s="8"/>
    </row>
    <row r="66" spans="1:16" ht="70.5" customHeight="1">
      <c r="A66" s="16" t="s">
        <v>235</v>
      </c>
      <c r="B66" s="16"/>
      <c r="C66" s="14" t="s">
        <v>181</v>
      </c>
      <c r="D66" s="14" t="s">
        <v>180</v>
      </c>
      <c r="E66" s="14"/>
      <c r="F66" s="14"/>
      <c r="G66" s="15" t="s">
        <v>192</v>
      </c>
      <c r="H66" s="46">
        <v>52425</v>
      </c>
      <c r="I66" s="15">
        <v>52425</v>
      </c>
      <c r="J66" s="15">
        <f>H66-I66</f>
        <v>0</v>
      </c>
      <c r="K66" s="14"/>
      <c r="L66" s="39"/>
      <c r="M66" s="7"/>
      <c r="N66" s="14" t="s">
        <v>202</v>
      </c>
      <c r="O66" s="7"/>
      <c r="P66" s="8"/>
    </row>
    <row r="67" spans="1:16" ht="41.25" customHeight="1">
      <c r="A67" s="43" t="s">
        <v>176</v>
      </c>
      <c r="B67" s="43"/>
      <c r="C67" s="22" t="s">
        <v>125</v>
      </c>
      <c r="D67" s="22"/>
      <c r="E67" s="22"/>
      <c r="F67" s="22"/>
      <c r="G67" s="23"/>
      <c r="H67" s="23">
        <f>H65+H66</f>
        <v>84425</v>
      </c>
      <c r="I67" s="23">
        <f>I65+I66</f>
        <v>84425</v>
      </c>
      <c r="J67" s="23">
        <f>J65+J66</f>
        <v>0</v>
      </c>
      <c r="K67" s="23">
        <f>K65+K66</f>
        <v>0</v>
      </c>
      <c r="L67" s="51"/>
      <c r="M67" s="45"/>
      <c r="N67" s="45"/>
      <c r="O67" s="45"/>
      <c r="P67" s="8"/>
    </row>
    <row r="68" spans="1:16" ht="0.75" customHeight="1" hidden="1">
      <c r="A68" s="16"/>
      <c r="B68" s="16" t="s">
        <v>66</v>
      </c>
      <c r="C68" s="14" t="s">
        <v>67</v>
      </c>
      <c r="D68" s="14" t="s">
        <v>68</v>
      </c>
      <c r="E68" s="14"/>
      <c r="F68" s="14">
        <v>0</v>
      </c>
      <c r="G68" s="47" t="s">
        <v>62</v>
      </c>
      <c r="H68" s="41">
        <v>3864</v>
      </c>
      <c r="I68" s="15">
        <v>3864</v>
      </c>
      <c r="J68" s="15">
        <f t="shared" si="2"/>
        <v>0</v>
      </c>
      <c r="K68" s="14"/>
      <c r="L68" s="7"/>
      <c r="M68" s="7"/>
      <c r="N68" s="7"/>
      <c r="O68" s="7"/>
      <c r="P68" s="8">
        <v>38532</v>
      </c>
    </row>
    <row r="69" spans="1:16" ht="45" hidden="1">
      <c r="A69" s="16"/>
      <c r="B69" s="16" t="s">
        <v>69</v>
      </c>
      <c r="C69" s="14" t="s">
        <v>70</v>
      </c>
      <c r="D69" s="14" t="s">
        <v>71</v>
      </c>
      <c r="E69" s="14"/>
      <c r="F69" s="14">
        <v>0</v>
      </c>
      <c r="G69" s="47" t="s">
        <v>65</v>
      </c>
      <c r="H69" s="41">
        <v>54345.6</v>
      </c>
      <c r="I69" s="15">
        <v>54345.6</v>
      </c>
      <c r="J69" s="15">
        <f t="shared" si="2"/>
        <v>0</v>
      </c>
      <c r="K69" s="14"/>
      <c r="L69" s="7"/>
      <c r="M69" s="7"/>
      <c r="N69" s="7"/>
      <c r="O69" s="7"/>
      <c r="P69" s="8">
        <v>38473</v>
      </c>
    </row>
    <row r="70" spans="1:16" ht="60" hidden="1">
      <c r="A70" s="16"/>
      <c r="B70" s="16" t="s">
        <v>72</v>
      </c>
      <c r="C70" s="14" t="s">
        <v>73</v>
      </c>
      <c r="D70" s="14" t="s">
        <v>74</v>
      </c>
      <c r="E70" s="14"/>
      <c r="F70" s="14">
        <v>0</v>
      </c>
      <c r="G70" s="15">
        <v>1</v>
      </c>
      <c r="H70" s="41">
        <v>53751.72</v>
      </c>
      <c r="I70" s="15">
        <v>53751.72</v>
      </c>
      <c r="J70" s="15">
        <f t="shared" si="2"/>
        <v>0</v>
      </c>
      <c r="K70" s="14"/>
      <c r="L70" s="7"/>
      <c r="M70" s="7"/>
      <c r="N70" s="7"/>
      <c r="O70" s="7"/>
      <c r="P70" s="8">
        <v>38714</v>
      </c>
    </row>
    <row r="71" spans="1:16" ht="45" hidden="1">
      <c r="A71" s="16"/>
      <c r="B71" s="16" t="s">
        <v>75</v>
      </c>
      <c r="C71" s="14" t="s">
        <v>76</v>
      </c>
      <c r="D71" s="14" t="s">
        <v>74</v>
      </c>
      <c r="E71" s="14"/>
      <c r="F71" s="14">
        <v>0</v>
      </c>
      <c r="G71" s="15">
        <v>1</v>
      </c>
      <c r="H71" s="41">
        <v>7282.05</v>
      </c>
      <c r="I71" s="15">
        <v>7282.05</v>
      </c>
      <c r="J71" s="15">
        <f t="shared" si="2"/>
        <v>0</v>
      </c>
      <c r="K71" s="14"/>
      <c r="L71" s="7"/>
      <c r="M71" s="7"/>
      <c r="N71" s="7"/>
      <c r="O71" s="7"/>
      <c r="P71" s="8">
        <v>36892</v>
      </c>
    </row>
    <row r="72" spans="1:16" ht="60" hidden="1">
      <c r="A72" s="16" t="s">
        <v>106</v>
      </c>
      <c r="B72" s="16" t="s">
        <v>77</v>
      </c>
      <c r="C72" s="14" t="s">
        <v>78</v>
      </c>
      <c r="D72" s="14" t="s">
        <v>68</v>
      </c>
      <c r="E72" s="14"/>
      <c r="F72" s="14">
        <v>0</v>
      </c>
      <c r="G72" s="15">
        <v>1</v>
      </c>
      <c r="H72" s="41">
        <v>32926.32</v>
      </c>
      <c r="I72" s="15">
        <v>32926.32</v>
      </c>
      <c r="J72" s="15">
        <f t="shared" si="2"/>
        <v>0</v>
      </c>
      <c r="K72" s="14"/>
      <c r="L72" s="7"/>
      <c r="M72" s="7"/>
      <c r="N72" s="7"/>
      <c r="O72" s="7"/>
      <c r="P72" s="8">
        <v>35796</v>
      </c>
    </row>
    <row r="73" spans="1:16" ht="66" customHeight="1" hidden="1">
      <c r="A73" s="16" t="s">
        <v>106</v>
      </c>
      <c r="B73" s="16" t="s">
        <v>79</v>
      </c>
      <c r="C73" s="14" t="s">
        <v>80</v>
      </c>
      <c r="D73" s="14" t="s">
        <v>81</v>
      </c>
      <c r="E73" s="14"/>
      <c r="F73" s="14">
        <v>0</v>
      </c>
      <c r="G73" s="15">
        <v>1</v>
      </c>
      <c r="H73" s="41">
        <v>24173.44</v>
      </c>
      <c r="I73" s="15">
        <v>24173.44</v>
      </c>
      <c r="J73" s="15">
        <f t="shared" si="2"/>
        <v>0</v>
      </c>
      <c r="K73" s="14"/>
      <c r="L73" s="7"/>
      <c r="M73" s="7"/>
      <c r="N73" s="7"/>
      <c r="O73" s="7"/>
      <c r="P73" s="8">
        <v>35796</v>
      </c>
    </row>
    <row r="74" spans="1:16" ht="45" hidden="1">
      <c r="A74" s="16" t="s">
        <v>106</v>
      </c>
      <c r="B74" s="16" t="s">
        <v>82</v>
      </c>
      <c r="C74" s="14" t="s">
        <v>83</v>
      </c>
      <c r="D74" s="14" t="s">
        <v>6</v>
      </c>
      <c r="E74" s="14"/>
      <c r="F74" s="14">
        <v>0</v>
      </c>
      <c r="G74" s="15">
        <v>1</v>
      </c>
      <c r="H74" s="41">
        <v>14289.6</v>
      </c>
      <c r="I74" s="15">
        <v>14289.6</v>
      </c>
      <c r="J74" s="15">
        <f t="shared" si="2"/>
        <v>0</v>
      </c>
      <c r="K74" s="14"/>
      <c r="L74" s="7"/>
      <c r="M74" s="7"/>
      <c r="N74" s="7"/>
      <c r="O74" s="7"/>
      <c r="P74" s="8">
        <v>38960</v>
      </c>
    </row>
    <row r="75" spans="1:16" ht="45" hidden="1">
      <c r="A75" s="16" t="s">
        <v>106</v>
      </c>
      <c r="B75" s="16" t="s">
        <v>84</v>
      </c>
      <c r="C75" s="14" t="s">
        <v>85</v>
      </c>
      <c r="D75" s="14" t="s">
        <v>6</v>
      </c>
      <c r="E75" s="14"/>
      <c r="F75" s="14">
        <v>0</v>
      </c>
      <c r="G75" s="15">
        <v>1</v>
      </c>
      <c r="H75" s="15">
        <v>4000</v>
      </c>
      <c r="I75" s="15">
        <v>4000</v>
      </c>
      <c r="J75" s="15">
        <f t="shared" si="2"/>
        <v>0</v>
      </c>
      <c r="K75" s="14"/>
      <c r="L75" s="7"/>
      <c r="M75" s="7"/>
      <c r="N75" s="7"/>
      <c r="O75" s="7"/>
      <c r="P75" s="8">
        <v>38899</v>
      </c>
    </row>
    <row r="76" spans="1:16" ht="60" hidden="1">
      <c r="A76" s="16" t="s">
        <v>106</v>
      </c>
      <c r="B76" s="16" t="s">
        <v>101</v>
      </c>
      <c r="C76" s="14" t="s">
        <v>98</v>
      </c>
      <c r="D76" s="14" t="s">
        <v>68</v>
      </c>
      <c r="E76" s="14"/>
      <c r="F76" s="14"/>
      <c r="G76" s="15">
        <v>1</v>
      </c>
      <c r="H76" s="41">
        <v>6007.04</v>
      </c>
      <c r="I76" s="15">
        <v>6007.04</v>
      </c>
      <c r="J76" s="15">
        <f t="shared" si="2"/>
        <v>0</v>
      </c>
      <c r="K76" s="14"/>
      <c r="L76" s="7"/>
      <c r="M76" s="7"/>
      <c r="N76" s="7"/>
      <c r="O76" s="7"/>
      <c r="P76" s="8"/>
    </row>
    <row r="77" spans="1:16" ht="45" hidden="1">
      <c r="A77" s="16" t="s">
        <v>106</v>
      </c>
      <c r="B77" s="16" t="s">
        <v>102</v>
      </c>
      <c r="C77" s="14" t="s">
        <v>85</v>
      </c>
      <c r="D77" s="14" t="s">
        <v>6</v>
      </c>
      <c r="E77" s="14"/>
      <c r="F77" s="14"/>
      <c r="G77" s="15">
        <v>1</v>
      </c>
      <c r="H77" s="41">
        <v>1997</v>
      </c>
      <c r="I77" s="15">
        <v>1997</v>
      </c>
      <c r="J77" s="15">
        <f t="shared" si="2"/>
        <v>0</v>
      </c>
      <c r="K77" s="14"/>
      <c r="L77" s="7"/>
      <c r="M77" s="7"/>
      <c r="N77" s="7"/>
      <c r="O77" s="7"/>
      <c r="P77" s="8"/>
    </row>
    <row r="78" spans="1:16" ht="0.75" customHeight="1" hidden="1">
      <c r="A78" s="16" t="s">
        <v>106</v>
      </c>
      <c r="B78" s="16"/>
      <c r="C78" s="14"/>
      <c r="D78" s="14" t="s">
        <v>6</v>
      </c>
      <c r="E78" s="14"/>
      <c r="F78" s="14"/>
      <c r="G78" s="15">
        <v>1</v>
      </c>
      <c r="H78" s="15">
        <v>1054.72</v>
      </c>
      <c r="I78" s="15">
        <v>1054.72</v>
      </c>
      <c r="J78" s="15">
        <f t="shared" si="2"/>
        <v>0</v>
      </c>
      <c r="K78" s="14"/>
      <c r="L78" s="7"/>
      <c r="M78" s="7"/>
      <c r="N78" s="7"/>
      <c r="O78" s="7"/>
      <c r="P78" s="8"/>
    </row>
    <row r="79" spans="1:16" ht="18" customHeight="1" hidden="1">
      <c r="A79" s="16" t="s">
        <v>106</v>
      </c>
      <c r="B79" s="16" t="s">
        <v>103</v>
      </c>
      <c r="C79" s="14" t="s">
        <v>99</v>
      </c>
      <c r="D79" s="14" t="s">
        <v>100</v>
      </c>
      <c r="E79" s="14"/>
      <c r="F79" s="14"/>
      <c r="G79" s="15">
        <v>1</v>
      </c>
      <c r="H79" s="15">
        <v>14000</v>
      </c>
      <c r="I79" s="15">
        <v>14000</v>
      </c>
      <c r="J79" s="15">
        <f t="shared" si="2"/>
        <v>0</v>
      </c>
      <c r="K79" s="14"/>
      <c r="L79" s="7"/>
      <c r="M79" s="7"/>
      <c r="N79" s="7"/>
      <c r="O79" s="7"/>
      <c r="P79" s="8"/>
    </row>
    <row r="80" spans="1:16" ht="2.25" customHeight="1" hidden="1">
      <c r="A80" s="16"/>
      <c r="B80" s="16"/>
      <c r="C80" s="14"/>
      <c r="D80" s="14"/>
      <c r="E80" s="14"/>
      <c r="F80" s="14"/>
      <c r="G80" s="15"/>
      <c r="H80" s="17">
        <f>H77+H76+H74+H73+H72+H71+H70+H69+H68+H47+H46+H45+H43+H42+H41+H37+H36</f>
        <v>2950920.55</v>
      </c>
      <c r="I80" s="17">
        <f>I77+I76+I74+I73+I72+I71+I70+I69+I68+I47+I46+I45+I43+I42+I41+I37+I36</f>
        <v>3995551.37</v>
      </c>
      <c r="J80" s="17">
        <f>J77+J76+J74+J73+J72+J71+J70+J69+J68+J47+J46+J45+J43+J42+J41+J37+J36</f>
        <v>155369.17999999993</v>
      </c>
      <c r="K80" s="14"/>
      <c r="L80" s="7"/>
      <c r="M80" s="7"/>
      <c r="N80" s="7"/>
      <c r="O80" s="7"/>
      <c r="P80" s="8"/>
    </row>
    <row r="81" spans="1:16" ht="30" customHeight="1" hidden="1">
      <c r="A81" s="16" t="s">
        <v>106</v>
      </c>
      <c r="B81" s="16"/>
      <c r="C81" s="13" t="s">
        <v>104</v>
      </c>
      <c r="D81" s="13" t="s">
        <v>6</v>
      </c>
      <c r="E81" s="13"/>
      <c r="F81" s="13"/>
      <c r="G81" s="17">
        <v>1</v>
      </c>
      <c r="H81" s="40">
        <v>224200</v>
      </c>
      <c r="I81" s="17">
        <v>224200</v>
      </c>
      <c r="J81" s="17"/>
      <c r="K81" s="13"/>
      <c r="L81" s="7"/>
      <c r="M81" s="7"/>
      <c r="N81" s="7"/>
      <c r="O81" s="7"/>
      <c r="P81" s="8"/>
    </row>
    <row r="82" spans="1:16" ht="51" customHeight="1" hidden="1">
      <c r="A82" s="16"/>
      <c r="B82" s="16"/>
      <c r="C82" s="13" t="s">
        <v>131</v>
      </c>
      <c r="D82" s="13" t="s">
        <v>132</v>
      </c>
      <c r="E82" s="13"/>
      <c r="F82" s="13"/>
      <c r="G82" s="17">
        <v>16.12</v>
      </c>
      <c r="H82" s="17">
        <v>16.12</v>
      </c>
      <c r="I82" s="17">
        <v>16.12</v>
      </c>
      <c r="J82" s="17"/>
      <c r="K82" s="13"/>
      <c r="L82" s="7"/>
      <c r="M82" s="7"/>
      <c r="N82" s="7"/>
      <c r="O82" s="7"/>
      <c r="P82" s="8"/>
    </row>
    <row r="83" spans="1:16" ht="45" hidden="1">
      <c r="A83" s="16" t="s">
        <v>108</v>
      </c>
      <c r="B83" s="16" t="s">
        <v>109</v>
      </c>
      <c r="C83" s="14" t="s">
        <v>110</v>
      </c>
      <c r="D83" s="14" t="s">
        <v>138</v>
      </c>
      <c r="E83" s="14"/>
      <c r="F83" s="14"/>
      <c r="G83" s="15">
        <v>1</v>
      </c>
      <c r="H83" s="38">
        <v>4739</v>
      </c>
      <c r="I83" s="15">
        <v>4739</v>
      </c>
      <c r="J83" s="15"/>
      <c r="K83" s="14"/>
      <c r="L83" s="39"/>
      <c r="M83" s="7"/>
      <c r="N83" s="7"/>
      <c r="O83" s="7"/>
      <c r="P83" s="8"/>
    </row>
    <row r="84" spans="1:16" ht="60" hidden="1">
      <c r="A84" s="16" t="s">
        <v>108</v>
      </c>
      <c r="B84" s="16" t="s">
        <v>111</v>
      </c>
      <c r="C84" s="14" t="s">
        <v>112</v>
      </c>
      <c r="D84" s="14" t="s">
        <v>138</v>
      </c>
      <c r="E84" s="14"/>
      <c r="F84" s="14"/>
      <c r="G84" s="15">
        <v>1</v>
      </c>
      <c r="H84" s="38">
        <v>5191.2</v>
      </c>
      <c r="I84" s="15">
        <v>5191.2</v>
      </c>
      <c r="J84" s="15"/>
      <c r="K84" s="14"/>
      <c r="L84" s="7"/>
      <c r="M84" s="7"/>
      <c r="N84" s="7"/>
      <c r="O84" s="7"/>
      <c r="P84" s="8"/>
    </row>
    <row r="85" spans="1:16" ht="45" hidden="1">
      <c r="A85" s="16" t="s">
        <v>108</v>
      </c>
      <c r="B85" s="16" t="s">
        <v>113</v>
      </c>
      <c r="C85" s="14" t="s">
        <v>114</v>
      </c>
      <c r="D85" s="14" t="s">
        <v>138</v>
      </c>
      <c r="E85" s="14"/>
      <c r="F85" s="14"/>
      <c r="G85" s="15">
        <v>1</v>
      </c>
      <c r="H85" s="38">
        <v>3479.22</v>
      </c>
      <c r="I85" s="15">
        <v>3479.22</v>
      </c>
      <c r="J85" s="15"/>
      <c r="K85" s="14"/>
      <c r="L85" s="7"/>
      <c r="M85" s="7"/>
      <c r="N85" s="7"/>
      <c r="O85" s="7"/>
      <c r="P85" s="8"/>
    </row>
    <row r="86" spans="1:16" ht="45" hidden="1">
      <c r="A86" s="16" t="s">
        <v>108</v>
      </c>
      <c r="B86" s="16" t="s">
        <v>115</v>
      </c>
      <c r="C86" s="14" t="s">
        <v>116</v>
      </c>
      <c r="D86" s="14" t="s">
        <v>139</v>
      </c>
      <c r="E86" s="14"/>
      <c r="F86" s="14"/>
      <c r="G86" s="15">
        <v>1</v>
      </c>
      <c r="H86" s="38">
        <v>24534</v>
      </c>
      <c r="I86" s="15">
        <v>24534</v>
      </c>
      <c r="J86" s="15"/>
      <c r="K86" s="14"/>
      <c r="L86" s="7"/>
      <c r="M86" s="7"/>
      <c r="N86" s="7"/>
      <c r="O86" s="7"/>
      <c r="P86" s="8"/>
    </row>
    <row r="87" spans="1:16" ht="45" hidden="1">
      <c r="A87" s="16" t="s">
        <v>108</v>
      </c>
      <c r="B87" s="16" t="s">
        <v>117</v>
      </c>
      <c r="C87" s="14" t="s">
        <v>118</v>
      </c>
      <c r="D87" s="14" t="s">
        <v>139</v>
      </c>
      <c r="E87" s="14"/>
      <c r="F87" s="14"/>
      <c r="G87" s="15">
        <v>1</v>
      </c>
      <c r="H87" s="38">
        <v>5700</v>
      </c>
      <c r="I87" s="15">
        <v>5700</v>
      </c>
      <c r="J87" s="15"/>
      <c r="K87" s="14"/>
      <c r="L87" s="7"/>
      <c r="M87" s="7"/>
      <c r="N87" s="7"/>
      <c r="O87" s="7"/>
      <c r="P87" s="8"/>
    </row>
    <row r="88" spans="1:16" ht="45" hidden="1">
      <c r="A88" s="16" t="s">
        <v>108</v>
      </c>
      <c r="B88" s="16" t="s">
        <v>119</v>
      </c>
      <c r="C88" s="14" t="s">
        <v>116</v>
      </c>
      <c r="D88" s="14" t="s">
        <v>139</v>
      </c>
      <c r="E88" s="14"/>
      <c r="F88" s="14"/>
      <c r="G88" s="15">
        <v>1</v>
      </c>
      <c r="H88" s="38">
        <v>10580.04</v>
      </c>
      <c r="I88" s="15">
        <v>10580.04</v>
      </c>
      <c r="J88" s="15"/>
      <c r="K88" s="14"/>
      <c r="L88" s="7"/>
      <c r="M88" s="7"/>
      <c r="N88" s="7"/>
      <c r="O88" s="7"/>
      <c r="P88" s="8"/>
    </row>
    <row r="89" spans="1:16" ht="65.25" customHeight="1" hidden="1">
      <c r="A89" s="16" t="s">
        <v>108</v>
      </c>
      <c r="B89" s="16" t="s">
        <v>121</v>
      </c>
      <c r="C89" s="14" t="s">
        <v>122</v>
      </c>
      <c r="D89" s="14" t="s">
        <v>138</v>
      </c>
      <c r="E89" s="14"/>
      <c r="F89" s="14"/>
      <c r="G89" s="15">
        <v>1</v>
      </c>
      <c r="H89" s="38">
        <v>82848</v>
      </c>
      <c r="I89" s="15">
        <v>82848</v>
      </c>
      <c r="J89" s="15">
        <f>H89-I89</f>
        <v>0</v>
      </c>
      <c r="K89" s="14"/>
      <c r="L89" s="7"/>
      <c r="M89" s="7"/>
      <c r="N89" s="7"/>
      <c r="O89" s="7"/>
      <c r="P89" s="8"/>
    </row>
    <row r="90" spans="1:16" ht="60" customHeight="1" hidden="1">
      <c r="A90" s="16" t="s">
        <v>126</v>
      </c>
      <c r="B90" s="16"/>
      <c r="C90" s="14" t="s">
        <v>127</v>
      </c>
      <c r="D90" s="14" t="s">
        <v>140</v>
      </c>
      <c r="E90" s="14"/>
      <c r="F90" s="14"/>
      <c r="G90" s="15">
        <v>10</v>
      </c>
      <c r="H90" s="38">
        <v>43825</v>
      </c>
      <c r="I90" s="15">
        <v>43825</v>
      </c>
      <c r="J90" s="15"/>
      <c r="K90" s="14"/>
      <c r="L90" s="7"/>
      <c r="M90" s="7"/>
      <c r="N90" s="7"/>
      <c r="O90" s="7"/>
      <c r="P90" s="8"/>
    </row>
    <row r="91" spans="1:16" ht="46.5" customHeight="1" hidden="1">
      <c r="A91" s="16" t="s">
        <v>126</v>
      </c>
      <c r="B91" s="16" t="s">
        <v>128</v>
      </c>
      <c r="C91" s="14" t="s">
        <v>120</v>
      </c>
      <c r="D91" s="14" t="s">
        <v>141</v>
      </c>
      <c r="E91" s="14"/>
      <c r="F91" s="14"/>
      <c r="G91" s="15">
        <v>1</v>
      </c>
      <c r="H91" s="38">
        <v>4540</v>
      </c>
      <c r="I91" s="15">
        <v>4540</v>
      </c>
      <c r="J91" s="15"/>
      <c r="K91" s="14"/>
      <c r="L91" s="7"/>
      <c r="M91" s="7"/>
      <c r="N91" s="7"/>
      <c r="O91" s="7"/>
      <c r="P91" s="8"/>
    </row>
    <row r="92" spans="1:16" ht="3" customHeight="1" hidden="1">
      <c r="A92" s="16" t="s">
        <v>126</v>
      </c>
      <c r="B92" s="16"/>
      <c r="C92" s="14" t="s">
        <v>174</v>
      </c>
      <c r="D92" s="14" t="s">
        <v>173</v>
      </c>
      <c r="E92" s="14"/>
      <c r="F92" s="14"/>
      <c r="G92" s="15">
        <v>0</v>
      </c>
      <c r="H92" s="15">
        <v>0</v>
      </c>
      <c r="I92" s="15">
        <v>0</v>
      </c>
      <c r="J92" s="15"/>
      <c r="K92" s="14"/>
      <c r="L92" s="7"/>
      <c r="M92" s="7"/>
      <c r="N92" s="7"/>
      <c r="O92" s="7"/>
      <c r="P92" s="8"/>
    </row>
    <row r="93" spans="1:16" ht="47.25" customHeight="1" hidden="1">
      <c r="A93" s="16" t="s">
        <v>126</v>
      </c>
      <c r="B93" s="16"/>
      <c r="C93" s="14" t="s">
        <v>133</v>
      </c>
      <c r="D93" s="14"/>
      <c r="E93" s="14"/>
      <c r="F93" s="14"/>
      <c r="G93" s="15">
        <v>1</v>
      </c>
      <c r="H93" s="38">
        <v>5300</v>
      </c>
      <c r="I93" s="15">
        <v>5300</v>
      </c>
      <c r="J93" s="15"/>
      <c r="K93" s="14"/>
      <c r="L93" s="7"/>
      <c r="M93" s="7"/>
      <c r="N93" s="7"/>
      <c r="O93" s="7"/>
      <c r="P93" s="8"/>
    </row>
    <row r="94" spans="1:16" ht="26.25" customHeight="1" hidden="1">
      <c r="A94" s="16"/>
      <c r="B94" s="16"/>
      <c r="C94" s="14" t="s">
        <v>125</v>
      </c>
      <c r="D94" s="14"/>
      <c r="E94" s="14"/>
      <c r="F94" s="14"/>
      <c r="G94" s="15"/>
      <c r="H94" s="17">
        <f>H93+H91+H90+H89+H88+H87+H86+H85+H84+H83+H82+H81+H92</f>
        <v>414952.58</v>
      </c>
      <c r="I94" s="17">
        <f>I93+I91+I90+I89+I88+I87+I86+I85+I84+I83+I82+I81+I92</f>
        <v>414952.58</v>
      </c>
      <c r="J94" s="17">
        <f>J83+J84+J85+J86+J87+J88+J89+J90+J91+J93</f>
        <v>0</v>
      </c>
      <c r="K94" s="14"/>
      <c r="L94" s="7"/>
      <c r="M94" s="7"/>
      <c r="N94" s="7"/>
      <c r="O94" s="7"/>
      <c r="P94" s="8"/>
    </row>
    <row r="95" spans="1:16" ht="31.5" customHeight="1" hidden="1">
      <c r="A95" s="25" t="s">
        <v>182</v>
      </c>
      <c r="B95" s="16"/>
      <c r="C95" s="14" t="s">
        <v>183</v>
      </c>
      <c r="D95" s="14"/>
      <c r="E95" s="14"/>
      <c r="F95" s="14"/>
      <c r="G95" s="15"/>
      <c r="H95" s="42">
        <f>H93+H91+H90+H89+H88+H87+H86+H85+H84+H83</f>
        <v>190736.46000000002</v>
      </c>
      <c r="I95" s="17"/>
      <c r="J95" s="17"/>
      <c r="K95" s="14"/>
      <c r="L95" s="39"/>
      <c r="M95" s="7"/>
      <c r="N95" s="7"/>
      <c r="O95" s="7"/>
      <c r="P95" s="8"/>
    </row>
    <row r="96" spans="1:16" ht="69" customHeight="1">
      <c r="A96" s="52" t="s">
        <v>200</v>
      </c>
      <c r="B96" s="53" t="s">
        <v>123</v>
      </c>
      <c r="C96" s="54"/>
      <c r="D96" s="54"/>
      <c r="E96" s="54"/>
      <c r="F96" s="54"/>
      <c r="G96" s="55"/>
      <c r="H96" s="56">
        <f>H67+H63</f>
        <v>3813314.6</v>
      </c>
      <c r="I96" s="56">
        <f>I67+I63</f>
        <v>2160128.17</v>
      </c>
      <c r="J96" s="56">
        <f>J67+J63</f>
        <v>1653186.4300000002</v>
      </c>
      <c r="K96" s="54"/>
      <c r="L96" s="54"/>
      <c r="M96" s="54"/>
      <c r="N96" s="54"/>
      <c r="O96" s="54"/>
      <c r="P96" s="8"/>
    </row>
    <row r="97" spans="1:16" ht="18">
      <c r="A97" s="71" t="s">
        <v>143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  <c r="P97" s="8"/>
    </row>
    <row r="98" spans="1:16" ht="153" customHeight="1">
      <c r="A98" s="30"/>
      <c r="B98" s="30"/>
      <c r="C98" s="33" t="s">
        <v>144</v>
      </c>
      <c r="D98" s="32" t="s">
        <v>145</v>
      </c>
      <c r="E98" s="32" t="s">
        <v>146</v>
      </c>
      <c r="F98" s="32" t="s">
        <v>147</v>
      </c>
      <c r="G98" s="32" t="s">
        <v>148</v>
      </c>
      <c r="H98" s="32" t="s">
        <v>149</v>
      </c>
      <c r="I98" s="32" t="s">
        <v>150</v>
      </c>
      <c r="J98" s="32"/>
      <c r="K98" s="32"/>
      <c r="L98" s="32"/>
      <c r="M98" s="32"/>
      <c r="N98" s="32"/>
      <c r="O98" s="31"/>
      <c r="P98" s="8"/>
    </row>
    <row r="99" spans="1:16" ht="0.75" customHeight="1">
      <c r="A99" s="26" t="s">
        <v>236</v>
      </c>
      <c r="B99" s="16"/>
      <c r="C99" s="14" t="s">
        <v>124</v>
      </c>
      <c r="D99" s="14">
        <v>9574.44</v>
      </c>
      <c r="E99" s="14">
        <v>9574.44</v>
      </c>
      <c r="F99" s="14"/>
      <c r="G99" s="15"/>
      <c r="H99" s="32" t="s">
        <v>151</v>
      </c>
      <c r="I99" s="15"/>
      <c r="J99" s="15"/>
      <c r="K99" s="14"/>
      <c r="L99" s="7"/>
      <c r="M99" s="7"/>
      <c r="N99" s="7"/>
      <c r="O99" s="7"/>
      <c r="P99" s="8"/>
    </row>
    <row r="100" spans="1:16" ht="60" hidden="1">
      <c r="A100" s="26" t="s">
        <v>237</v>
      </c>
      <c r="B100" s="16"/>
      <c r="C100" s="14" t="s">
        <v>67</v>
      </c>
      <c r="D100" s="41">
        <v>3864</v>
      </c>
      <c r="E100" s="41">
        <v>3864</v>
      </c>
      <c r="F100" s="14"/>
      <c r="G100" s="16">
        <v>2005</v>
      </c>
      <c r="H100" s="32" t="s">
        <v>151</v>
      </c>
      <c r="I100" s="15"/>
      <c r="J100" s="15"/>
      <c r="K100" s="14"/>
      <c r="L100" s="7"/>
      <c r="M100" s="7"/>
      <c r="N100" s="7"/>
      <c r="O100" s="7"/>
      <c r="P100" s="8"/>
    </row>
    <row r="101" spans="1:16" ht="2.25" customHeight="1">
      <c r="A101" s="26" t="s">
        <v>238</v>
      </c>
      <c r="B101" s="16"/>
      <c r="C101" s="14" t="s">
        <v>70</v>
      </c>
      <c r="D101" s="41">
        <v>54345.6</v>
      </c>
      <c r="E101" s="41">
        <v>54345.6</v>
      </c>
      <c r="F101" s="14"/>
      <c r="G101" s="16">
        <v>2001</v>
      </c>
      <c r="H101" s="32" t="s">
        <v>151</v>
      </c>
      <c r="I101" s="15"/>
      <c r="J101" s="15"/>
      <c r="K101" s="14"/>
      <c r="L101" s="7"/>
      <c r="M101" s="7"/>
      <c r="N101" s="7"/>
      <c r="O101" s="7"/>
      <c r="P101" s="8"/>
    </row>
    <row r="102" spans="1:16" ht="60" hidden="1">
      <c r="A102" s="26" t="s">
        <v>239</v>
      </c>
      <c r="B102" s="16"/>
      <c r="C102" s="14" t="s">
        <v>78</v>
      </c>
      <c r="D102" s="41">
        <v>32926.32</v>
      </c>
      <c r="E102" s="41">
        <v>32926.32</v>
      </c>
      <c r="F102" s="14"/>
      <c r="G102" s="16">
        <v>2003</v>
      </c>
      <c r="H102" s="32" t="s">
        <v>151</v>
      </c>
      <c r="I102" s="15"/>
      <c r="J102" s="15"/>
      <c r="K102" s="14"/>
      <c r="L102" s="7"/>
      <c r="M102" s="7"/>
      <c r="N102" s="7"/>
      <c r="O102" s="7"/>
      <c r="P102" s="8"/>
    </row>
    <row r="103" spans="1:16" ht="60">
      <c r="A103" s="26" t="s">
        <v>240</v>
      </c>
      <c r="B103" s="16"/>
      <c r="C103" s="14" t="s">
        <v>80</v>
      </c>
      <c r="D103" s="41">
        <v>24173.44</v>
      </c>
      <c r="E103" s="41">
        <v>24173.44</v>
      </c>
      <c r="F103" s="14"/>
      <c r="G103" s="16">
        <v>2005</v>
      </c>
      <c r="H103" s="32" t="s">
        <v>151</v>
      </c>
      <c r="I103" s="15"/>
      <c r="J103" s="15"/>
      <c r="K103" s="14"/>
      <c r="L103" s="7"/>
      <c r="M103" s="7"/>
      <c r="N103" s="7"/>
      <c r="O103" s="7"/>
      <c r="P103" s="8"/>
    </row>
    <row r="104" spans="1:16" ht="0.75" customHeight="1">
      <c r="A104" s="26" t="s">
        <v>241</v>
      </c>
      <c r="B104" s="16"/>
      <c r="C104" s="14" t="s">
        <v>83</v>
      </c>
      <c r="D104" s="41">
        <v>14289.6</v>
      </c>
      <c r="E104" s="41">
        <v>14289.6</v>
      </c>
      <c r="F104" s="14"/>
      <c r="G104" s="15"/>
      <c r="H104" s="32" t="s">
        <v>151</v>
      </c>
      <c r="I104" s="15"/>
      <c r="J104" s="15"/>
      <c r="K104" s="14"/>
      <c r="L104" s="7"/>
      <c r="M104" s="7"/>
      <c r="N104" s="7"/>
      <c r="O104" s="7"/>
      <c r="P104" s="8"/>
    </row>
    <row r="105" spans="1:16" ht="60" hidden="1">
      <c r="A105" s="26" t="s">
        <v>242</v>
      </c>
      <c r="B105" s="16"/>
      <c r="C105" s="14" t="s">
        <v>98</v>
      </c>
      <c r="D105" s="41">
        <v>6007.04</v>
      </c>
      <c r="E105" s="41">
        <v>6007.04</v>
      </c>
      <c r="F105" s="14"/>
      <c r="G105" s="15"/>
      <c r="H105" s="32" t="s">
        <v>151</v>
      </c>
      <c r="I105" s="15"/>
      <c r="J105" s="15"/>
      <c r="K105" s="14"/>
      <c r="L105" s="7"/>
      <c r="M105" s="7"/>
      <c r="N105" s="7"/>
      <c r="O105" s="7"/>
      <c r="P105" s="8"/>
    </row>
    <row r="106" spans="1:16" ht="60" hidden="1">
      <c r="A106" s="26" t="s">
        <v>243</v>
      </c>
      <c r="B106" s="16"/>
      <c r="C106" s="14" t="s">
        <v>85</v>
      </c>
      <c r="D106" s="41">
        <v>1997</v>
      </c>
      <c r="E106" s="41">
        <v>1997</v>
      </c>
      <c r="F106" s="14"/>
      <c r="G106" s="15">
        <v>2005</v>
      </c>
      <c r="H106" s="32" t="s">
        <v>151</v>
      </c>
      <c r="I106" s="15"/>
      <c r="J106" s="15"/>
      <c r="K106" s="14"/>
      <c r="L106" s="7"/>
      <c r="M106" s="7"/>
      <c r="N106" s="7"/>
      <c r="O106" s="7"/>
      <c r="P106" s="8"/>
    </row>
    <row r="107" spans="1:16" ht="42.75" customHeight="1">
      <c r="A107" s="26" t="s">
        <v>106</v>
      </c>
      <c r="B107" s="16"/>
      <c r="C107" s="14"/>
      <c r="D107" s="39" t="e">
        <f>D103+#REF!+#REF!</f>
        <v>#REF!</v>
      </c>
      <c r="E107" s="39" t="e">
        <f>E103+#REF!+#REF!</f>
        <v>#REF!</v>
      </c>
      <c r="F107" s="14"/>
      <c r="G107" s="15"/>
      <c r="H107" s="32"/>
      <c r="I107" s="15"/>
      <c r="J107" s="15"/>
      <c r="K107" s="14"/>
      <c r="L107" s="7"/>
      <c r="M107" s="7"/>
      <c r="N107" s="7"/>
      <c r="O107" s="7"/>
      <c r="P107" s="8"/>
    </row>
    <row r="108" spans="1:16" ht="2.25" customHeight="1">
      <c r="A108" s="26" t="s">
        <v>134</v>
      </c>
      <c r="B108" s="16"/>
      <c r="C108" s="14"/>
      <c r="D108" s="14">
        <f>D99</f>
        <v>9574.44</v>
      </c>
      <c r="E108" s="14">
        <f>D108</f>
        <v>9574.44</v>
      </c>
      <c r="F108" s="14"/>
      <c r="G108" s="15"/>
      <c r="H108" s="32" t="s">
        <v>151</v>
      </c>
      <c r="I108" s="15"/>
      <c r="J108" s="15"/>
      <c r="K108" s="14"/>
      <c r="L108" s="7"/>
      <c r="M108" s="7"/>
      <c r="N108" s="7"/>
      <c r="O108" s="7"/>
      <c r="P108" s="8"/>
    </row>
    <row r="109" spans="1:16" ht="83.25" customHeight="1">
      <c r="A109" s="58" t="s">
        <v>198</v>
      </c>
      <c r="B109" s="53"/>
      <c r="C109" s="54" t="s">
        <v>199</v>
      </c>
      <c r="D109" s="59" t="e">
        <f>D107</f>
        <v>#REF!</v>
      </c>
      <c r="E109" s="59" t="e">
        <f>E107</f>
        <v>#REF!</v>
      </c>
      <c r="F109" s="54"/>
      <c r="G109" s="55"/>
      <c r="H109" s="57" t="s">
        <v>151</v>
      </c>
      <c r="I109" s="55"/>
      <c r="J109" s="55"/>
      <c r="K109" s="54"/>
      <c r="L109" s="54"/>
      <c r="M109" s="54"/>
      <c r="N109" s="54"/>
      <c r="O109" s="54"/>
      <c r="P109" s="8"/>
    </row>
    <row r="110" spans="1:16" ht="60">
      <c r="A110" s="26" t="s">
        <v>244</v>
      </c>
      <c r="B110" s="16"/>
      <c r="C110" s="14" t="s">
        <v>110</v>
      </c>
      <c r="D110" s="38">
        <v>4739</v>
      </c>
      <c r="E110" s="38">
        <v>4739</v>
      </c>
      <c r="F110" s="14"/>
      <c r="G110" s="16">
        <v>2006</v>
      </c>
      <c r="H110" s="32" t="s">
        <v>151</v>
      </c>
      <c r="I110" s="15"/>
      <c r="J110" s="15"/>
      <c r="K110" s="14"/>
      <c r="L110" s="7"/>
      <c r="M110" s="7"/>
      <c r="N110" s="7"/>
      <c r="O110" s="7"/>
      <c r="P110" s="8"/>
    </row>
    <row r="111" spans="1:16" ht="72.75" customHeight="1">
      <c r="A111" s="26" t="s">
        <v>245</v>
      </c>
      <c r="B111" s="16"/>
      <c r="C111" s="14" t="s">
        <v>112</v>
      </c>
      <c r="D111" s="38">
        <v>5191.2</v>
      </c>
      <c r="E111" s="38">
        <v>5191.2</v>
      </c>
      <c r="F111" s="14"/>
      <c r="G111" s="15"/>
      <c r="H111" s="32" t="s">
        <v>151</v>
      </c>
      <c r="I111" s="15"/>
      <c r="J111" s="15"/>
      <c r="K111" s="14"/>
      <c r="L111" s="7"/>
      <c r="M111" s="7"/>
      <c r="N111" s="7"/>
      <c r="O111" s="7"/>
      <c r="P111" s="8"/>
    </row>
    <row r="112" spans="1:16" ht="76.5" customHeight="1">
      <c r="A112" s="26" t="s">
        <v>246</v>
      </c>
      <c r="B112" s="16"/>
      <c r="C112" s="14" t="s">
        <v>114</v>
      </c>
      <c r="D112" s="38">
        <v>3479.22</v>
      </c>
      <c r="E112" s="38">
        <v>3479.22</v>
      </c>
      <c r="F112" s="14"/>
      <c r="G112" s="16">
        <v>2005</v>
      </c>
      <c r="H112" s="32" t="s">
        <v>151</v>
      </c>
      <c r="I112" s="15"/>
      <c r="J112" s="15"/>
      <c r="K112" s="14"/>
      <c r="L112" s="7"/>
      <c r="M112" s="7"/>
      <c r="N112" s="7"/>
      <c r="O112" s="7"/>
      <c r="P112" s="8"/>
    </row>
    <row r="113" spans="1:16" ht="60">
      <c r="A113" s="26" t="s">
        <v>247</v>
      </c>
      <c r="B113" s="16"/>
      <c r="C113" s="14" t="s">
        <v>116</v>
      </c>
      <c r="D113" s="38">
        <v>24534</v>
      </c>
      <c r="E113" s="38">
        <v>24534</v>
      </c>
      <c r="F113" s="14"/>
      <c r="G113" s="15"/>
      <c r="H113" s="32" t="s">
        <v>151</v>
      </c>
      <c r="I113" s="15"/>
      <c r="J113" s="15"/>
      <c r="K113" s="14"/>
      <c r="L113" s="7"/>
      <c r="M113" s="7"/>
      <c r="N113" s="7"/>
      <c r="O113" s="7"/>
      <c r="P113" s="8"/>
    </row>
    <row r="114" spans="1:16" ht="60">
      <c r="A114" s="26" t="s">
        <v>248</v>
      </c>
      <c r="B114" s="16"/>
      <c r="C114" s="14" t="s">
        <v>118</v>
      </c>
      <c r="D114" s="38">
        <v>5700</v>
      </c>
      <c r="E114" s="38">
        <v>5700</v>
      </c>
      <c r="F114" s="14"/>
      <c r="G114" s="16">
        <v>2005</v>
      </c>
      <c r="H114" s="32" t="s">
        <v>151</v>
      </c>
      <c r="I114" s="15"/>
      <c r="J114" s="15"/>
      <c r="K114" s="14"/>
      <c r="L114" s="7"/>
      <c r="M114" s="7"/>
      <c r="N114" s="7"/>
      <c r="O114" s="7"/>
      <c r="P114" s="8"/>
    </row>
    <row r="115" spans="1:16" ht="60">
      <c r="A115" s="26" t="s">
        <v>249</v>
      </c>
      <c r="B115" s="16"/>
      <c r="C115" s="14" t="s">
        <v>116</v>
      </c>
      <c r="D115" s="38">
        <v>10580.04</v>
      </c>
      <c r="E115" s="38">
        <v>10580.04</v>
      </c>
      <c r="F115" s="14"/>
      <c r="G115" s="16">
        <v>2005</v>
      </c>
      <c r="H115" s="32" t="s">
        <v>151</v>
      </c>
      <c r="I115" s="15"/>
      <c r="J115" s="15"/>
      <c r="K115" s="14"/>
      <c r="L115" s="7"/>
      <c r="M115" s="7"/>
      <c r="N115" s="7"/>
      <c r="O115" s="7"/>
      <c r="P115" s="8"/>
    </row>
    <row r="116" spans="1:16" ht="60">
      <c r="A116" s="26" t="s">
        <v>250</v>
      </c>
      <c r="B116" s="16"/>
      <c r="C116" s="14" t="s">
        <v>122</v>
      </c>
      <c r="D116" s="38">
        <v>82848</v>
      </c>
      <c r="E116" s="38">
        <v>82848</v>
      </c>
      <c r="F116" s="14"/>
      <c r="G116" s="15">
        <v>2007</v>
      </c>
      <c r="H116" s="32" t="s">
        <v>151</v>
      </c>
      <c r="I116" s="15"/>
      <c r="J116" s="15"/>
      <c r="K116" s="14"/>
      <c r="L116" s="7"/>
      <c r="M116" s="7"/>
      <c r="N116" s="7"/>
      <c r="O116" s="7"/>
      <c r="P116" s="8"/>
    </row>
    <row r="117" spans="1:16" ht="60">
      <c r="A117" s="26" t="s">
        <v>251</v>
      </c>
      <c r="B117" s="16"/>
      <c r="C117" s="14" t="s">
        <v>127</v>
      </c>
      <c r="D117" s="38">
        <v>43825</v>
      </c>
      <c r="E117" s="38">
        <v>43825</v>
      </c>
      <c r="F117" s="14"/>
      <c r="G117" s="15">
        <v>2016</v>
      </c>
      <c r="H117" s="32" t="s">
        <v>151</v>
      </c>
      <c r="I117" s="15"/>
      <c r="J117" s="15"/>
      <c r="K117" s="14"/>
      <c r="L117" s="7"/>
      <c r="M117" s="7"/>
      <c r="N117" s="7"/>
      <c r="O117" s="7"/>
      <c r="P117" s="8"/>
    </row>
    <row r="118" spans="1:16" ht="60">
      <c r="A118" s="26" t="s">
        <v>252</v>
      </c>
      <c r="B118" s="16"/>
      <c r="C118" s="14" t="s">
        <v>120</v>
      </c>
      <c r="D118" s="38">
        <v>4540</v>
      </c>
      <c r="E118" s="38">
        <v>4540</v>
      </c>
      <c r="F118" s="14"/>
      <c r="G118" s="15"/>
      <c r="H118" s="32" t="s">
        <v>151</v>
      </c>
      <c r="I118" s="15"/>
      <c r="J118" s="15"/>
      <c r="K118" s="14"/>
      <c r="L118" s="7"/>
      <c r="M118" s="7"/>
      <c r="N118" s="7"/>
      <c r="O118" s="7"/>
      <c r="P118" s="8"/>
    </row>
    <row r="119" spans="1:16" ht="60">
      <c r="A119" s="26" t="s">
        <v>253</v>
      </c>
      <c r="B119" s="16"/>
      <c r="C119" s="14" t="s">
        <v>133</v>
      </c>
      <c r="D119" s="38">
        <v>5300</v>
      </c>
      <c r="E119" s="38">
        <v>5300</v>
      </c>
      <c r="F119" s="14"/>
      <c r="G119" s="15">
        <v>2017</v>
      </c>
      <c r="H119" s="32" t="s">
        <v>151</v>
      </c>
      <c r="I119" s="15"/>
      <c r="J119" s="15"/>
      <c r="K119" s="14"/>
      <c r="L119" s="7"/>
      <c r="M119" s="7"/>
      <c r="N119" s="7"/>
      <c r="O119" s="7"/>
      <c r="P119" s="8"/>
    </row>
    <row r="120" spans="1:16" ht="18">
      <c r="A120" s="58" t="s">
        <v>108</v>
      </c>
      <c r="B120" s="53"/>
      <c r="C120" s="54"/>
      <c r="D120" s="59">
        <f>D119+D118+D117+D116+D115+D114+D113+D112+D111+D110</f>
        <v>190736.46000000002</v>
      </c>
      <c r="E120" s="59">
        <f>E119+E118+E117+E116+E115+E114+E113+E112+E111+E110</f>
        <v>190736.46000000002</v>
      </c>
      <c r="F120" s="54"/>
      <c r="G120" s="55"/>
      <c r="H120" s="60"/>
      <c r="I120" s="55"/>
      <c r="J120" s="55"/>
      <c r="K120" s="54"/>
      <c r="L120" s="54"/>
      <c r="M120" s="54"/>
      <c r="N120" s="54"/>
      <c r="O120" s="54"/>
      <c r="P120" s="8"/>
    </row>
    <row r="121" spans="1:16" ht="84.75" customHeight="1">
      <c r="A121" s="26" t="s">
        <v>254</v>
      </c>
      <c r="B121" s="16"/>
      <c r="C121" s="14" t="s">
        <v>203</v>
      </c>
      <c r="D121" s="61" t="s">
        <v>205</v>
      </c>
      <c r="E121" s="61" t="s">
        <v>205</v>
      </c>
      <c r="F121" s="14"/>
      <c r="G121" s="15"/>
      <c r="H121" s="32" t="s">
        <v>151</v>
      </c>
      <c r="I121" s="15"/>
      <c r="J121" s="15"/>
      <c r="K121" s="14"/>
      <c r="L121" s="7"/>
      <c r="M121" s="7"/>
      <c r="N121" s="7"/>
      <c r="O121" s="7"/>
      <c r="P121" s="8"/>
    </row>
    <row r="122" spans="1:16" ht="3" customHeight="1">
      <c r="A122" s="26"/>
      <c r="B122" s="16"/>
      <c r="C122" s="14"/>
      <c r="D122" s="14"/>
      <c r="E122" s="14"/>
      <c r="F122" s="14"/>
      <c r="G122" s="15"/>
      <c r="H122" s="32"/>
      <c r="I122" s="15"/>
      <c r="J122" s="15"/>
      <c r="K122" s="14"/>
      <c r="L122" s="7"/>
      <c r="M122" s="7"/>
      <c r="N122" s="7"/>
      <c r="O122" s="7"/>
      <c r="P122" s="8"/>
    </row>
    <row r="123" spans="1:16" ht="19.5" customHeight="1">
      <c r="A123" s="53" t="s">
        <v>204</v>
      </c>
      <c r="B123" s="53"/>
      <c r="C123" s="54"/>
      <c r="D123" s="62" t="s">
        <v>205</v>
      </c>
      <c r="E123" s="62" t="s">
        <v>205</v>
      </c>
      <c r="F123" s="54">
        <v>0</v>
      </c>
      <c r="G123" s="55"/>
      <c r="H123" s="55"/>
      <c r="I123" s="55">
        <f>I99</f>
        <v>0</v>
      </c>
      <c r="J123" s="55"/>
      <c r="K123" s="54"/>
      <c r="L123" s="54"/>
      <c r="M123" s="54"/>
      <c r="N123" s="54"/>
      <c r="O123" s="54"/>
      <c r="P123" s="8"/>
    </row>
    <row r="124" spans="1:15" ht="51" customHeight="1">
      <c r="A124" s="73" t="s">
        <v>152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5"/>
    </row>
    <row r="125" spans="1:16" ht="165.75" customHeight="1">
      <c r="A125" s="30"/>
      <c r="B125" s="30"/>
      <c r="C125" s="32" t="s">
        <v>153</v>
      </c>
      <c r="D125" s="32" t="s">
        <v>154</v>
      </c>
      <c r="E125" s="32" t="s">
        <v>155</v>
      </c>
      <c r="F125" s="32" t="s">
        <v>156</v>
      </c>
      <c r="G125" s="32" t="s">
        <v>157</v>
      </c>
      <c r="H125" s="32" t="s">
        <v>158</v>
      </c>
      <c r="I125" s="32" t="s">
        <v>159</v>
      </c>
      <c r="J125" s="32" t="s">
        <v>160</v>
      </c>
      <c r="K125" s="32" t="s">
        <v>161</v>
      </c>
      <c r="L125" s="32"/>
      <c r="M125" s="32"/>
      <c r="N125" s="32"/>
      <c r="O125" s="31"/>
      <c r="P125" s="2"/>
    </row>
    <row r="126" spans="1:16" ht="15">
      <c r="A126" s="34"/>
      <c r="B126" s="28"/>
      <c r="C126" s="35"/>
      <c r="D126" s="36"/>
      <c r="E126" s="36"/>
      <c r="F126" s="34"/>
      <c r="G126" s="34"/>
      <c r="H126" s="34"/>
      <c r="I126" s="34"/>
      <c r="J126" s="34"/>
      <c r="K126" s="34"/>
      <c r="L126" s="37"/>
      <c r="M126" s="37"/>
      <c r="N126" s="37"/>
      <c r="O126" s="29"/>
      <c r="P126" s="2"/>
    </row>
    <row r="127" spans="1:16" ht="15">
      <c r="A127" s="20"/>
      <c r="B127" s="21"/>
      <c r="C127" s="19"/>
      <c r="D127" s="19"/>
      <c r="E127" s="19"/>
      <c r="F127" s="18"/>
      <c r="G127" s="9"/>
      <c r="H127" s="9"/>
      <c r="I127" s="9"/>
      <c r="J127" s="9"/>
      <c r="K127" s="9"/>
      <c r="L127" s="1"/>
      <c r="M127" s="1"/>
      <c r="N127" s="1"/>
      <c r="O127" s="1"/>
      <c r="P127" s="2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36" spans="1:16" s="3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/>
      <c r="M136"/>
      <c r="N136"/>
      <c r="O136"/>
      <c r="P136"/>
    </row>
    <row r="137" spans="1:16" s="3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/>
      <c r="M137"/>
      <c r="N137"/>
      <c r="O137"/>
      <c r="P137"/>
    </row>
    <row r="138" ht="15">
      <c r="K138" s="9"/>
    </row>
    <row r="139" ht="15">
      <c r="K139" s="9"/>
    </row>
    <row r="140" ht="15">
      <c r="K140" s="9"/>
    </row>
    <row r="141" ht="15">
      <c r="K141" s="9"/>
    </row>
  </sheetData>
  <sheetProtection/>
  <mergeCells count="18">
    <mergeCell ref="A3:K3"/>
    <mergeCell ref="A97:O97"/>
    <mergeCell ref="A124:O124"/>
    <mergeCell ref="A4:O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K5:K6"/>
    <mergeCell ref="L5:L6"/>
    <mergeCell ref="M5:M6"/>
    <mergeCell ref="N5:N6"/>
  </mergeCells>
  <printOptions/>
  <pageMargins left="0.5905511811023623" right="0.3937007874015748" top="0.5905511811023623" bottom="0.5905511811023623" header="0.3937007874015748" footer="0.5118110236220472"/>
  <pageSetup horizontalDpi="600" verticalDpi="600" orientation="landscape" paperSize="9" scale="50" r:id="rId1"/>
  <headerFooter alignWithMargins="0">
    <oddHeader>&amp;R&amp;8Лист &amp;P</oddHeader>
  </headerFooter>
  <rowBreaks count="9" manualBreakCount="9">
    <brk id="13" max="14" man="1"/>
    <brk id="35" max="14" man="1"/>
    <brk id="60" max="14" man="1"/>
    <brk id="76" max="14" man="1"/>
    <brk id="96" max="14" man="1"/>
    <brk id="109" max="14" man="1"/>
    <brk id="123" max="14" man="1"/>
    <brk id="1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"Кейсистемс"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Глава</cp:lastModifiedBy>
  <cp:lastPrinted>2019-07-10T12:36:02Z</cp:lastPrinted>
  <dcterms:created xsi:type="dcterms:W3CDTF">2009-12-17T09:27:36Z</dcterms:created>
  <dcterms:modified xsi:type="dcterms:W3CDTF">2022-03-30T11:58:49Z</dcterms:modified>
  <cp:category/>
  <cp:version/>
  <cp:contentType/>
  <cp:contentStatus/>
</cp:coreProperties>
</file>